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PRP\ROK a ZOK\ROK 2024\ZOK 2024\2024-12-16\"/>
    </mc:Choice>
  </mc:AlternateContent>
  <xr:revisionPtr revIDLastSave="0" documentId="13_ncr:1_{945A1C73-540B-43F2-BA08-A496F067C5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Titles" localSheetId="0">List1!$3:$6</definedName>
    <definedName name="_xlnm.Print_Area" localSheetId="0">List1!$A$1:$L$38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1" l="1"/>
  <c r="J37" i="1"/>
  <c r="K37" i="1"/>
  <c r="H37" i="1"/>
  <c r="E37" i="1"/>
  <c r="F37" i="1"/>
  <c r="D37" i="1"/>
  <c r="K27" i="1"/>
  <c r="F27" i="1"/>
  <c r="E27" i="1"/>
  <c r="D27" i="1"/>
  <c r="H26" i="1"/>
  <c r="H27" i="1" s="1"/>
  <c r="G26" i="1"/>
  <c r="H14" i="1"/>
  <c r="I14" i="1" s="1"/>
  <c r="H15" i="1"/>
  <c r="I15" i="1" s="1"/>
  <c r="G14" i="1"/>
  <c r="I26" i="1" l="1"/>
  <c r="I27" i="1" s="1"/>
  <c r="J26" i="1"/>
  <c r="J27" i="1" s="1"/>
  <c r="J14" i="1"/>
  <c r="D10" i="1" l="1"/>
  <c r="H19" i="1" l="1"/>
  <c r="K23" i="1"/>
  <c r="F23" i="1"/>
  <c r="D23" i="1"/>
  <c r="I20" i="1"/>
  <c r="H20" i="1"/>
  <c r="G20" i="1"/>
  <c r="I19" i="1"/>
  <c r="I22" i="1"/>
  <c r="H22" i="1"/>
  <c r="G22" i="1"/>
  <c r="I21" i="1"/>
  <c r="H21" i="1"/>
  <c r="G21" i="1"/>
  <c r="K16" i="1"/>
  <c r="F16" i="1"/>
  <c r="D16" i="1"/>
  <c r="H13" i="1"/>
  <c r="I13" i="1" s="1"/>
  <c r="G15" i="1"/>
  <c r="J19" i="1" l="1"/>
  <c r="E16" i="1"/>
  <c r="G13" i="1"/>
  <c r="G19" i="1"/>
  <c r="E23" i="1"/>
  <c r="H23" i="1"/>
  <c r="J20" i="1"/>
  <c r="I23" i="1"/>
  <c r="J22" i="1"/>
  <c r="J21" i="1"/>
  <c r="J15" i="1"/>
  <c r="J13" i="1"/>
  <c r="H16" i="1"/>
  <c r="I16" i="1"/>
  <c r="J23" i="1" l="1"/>
  <c r="J16" i="1"/>
  <c r="I35" i="1"/>
  <c r="K35" i="1"/>
  <c r="E35" i="1"/>
  <c r="F35" i="1"/>
  <c r="D35" i="1"/>
  <c r="H34" i="1"/>
  <c r="J34" i="1" s="1"/>
  <c r="J35" i="1" s="1"/>
  <c r="G34" i="1"/>
  <c r="K31" i="1"/>
  <c r="I31" i="1"/>
  <c r="E31" i="1"/>
  <c r="F31" i="1"/>
  <c r="D31" i="1"/>
  <c r="K10" i="1"/>
  <c r="F10" i="1"/>
  <c r="E10" i="1"/>
  <c r="H9" i="1"/>
  <c r="G9" i="1"/>
  <c r="H8" i="1"/>
  <c r="I8" i="1" s="1"/>
  <c r="G8" i="1"/>
  <c r="H30" i="1"/>
  <c r="J30" i="1" s="1"/>
  <c r="J31" i="1" s="1"/>
  <c r="G30" i="1"/>
  <c r="H35" i="1" l="1"/>
  <c r="H31" i="1"/>
  <c r="H10" i="1"/>
  <c r="J8" i="1"/>
  <c r="I9" i="1"/>
  <c r="J9" i="1" s="1"/>
  <c r="J10" i="1" l="1"/>
  <c r="I10" i="1"/>
</calcChain>
</file>

<file path=xl/sharedStrings.xml><?xml version="1.0" encoding="utf-8"?>
<sst xmlns="http://schemas.openxmlformats.org/spreadsheetml/2006/main" count="79" uniqueCount="60">
  <si>
    <t>Název projektu</t>
  </si>
  <si>
    <t>Č.</t>
  </si>
  <si>
    <t>Celkové náklady projektu</t>
  </si>
  <si>
    <t>Celkové uznatelné náklady</t>
  </si>
  <si>
    <t>Celkové náklady OK</t>
  </si>
  <si>
    <t xml:space="preserve">Dotace 
</t>
  </si>
  <si>
    <t xml:space="preserve">Podíl OK
</t>
  </si>
  <si>
    <t xml:space="preserve">Celkem </t>
  </si>
  <si>
    <t>Celkové náklady PO</t>
  </si>
  <si>
    <t>Neuznatelné náklady                        (hradí OK/PO)</t>
  </si>
  <si>
    <t>sl. 6 + 7</t>
  </si>
  <si>
    <t>sl. 5 + 8</t>
  </si>
  <si>
    <t>sl. 7 + 8</t>
  </si>
  <si>
    <t>sl. 7+ 8</t>
  </si>
  <si>
    <t>Realizátor</t>
  </si>
  <si>
    <t>OK</t>
  </si>
  <si>
    <t>Celkem za projekty v Kč</t>
  </si>
  <si>
    <t>1.</t>
  </si>
  <si>
    <t>Usnesení ROK/ZOK</t>
  </si>
  <si>
    <t>Vysvětlivky:  OK - Olomoucký kraj, PO - příspěvková organizace Olomouckého kraje</t>
  </si>
  <si>
    <t>Procento dotace</t>
  </si>
  <si>
    <t>3.</t>
  </si>
  <si>
    <t>2.</t>
  </si>
  <si>
    <t>4.</t>
  </si>
  <si>
    <r>
      <t xml:space="preserve">Podané žádosti o dotaci </t>
    </r>
    <r>
      <rPr>
        <u/>
        <sz val="14"/>
        <rFont val="Arial"/>
        <family val="2"/>
        <charset val="238"/>
      </rPr>
      <t>(na projekty spolufinancované z evropských fondů a národních fondů)</t>
    </r>
  </si>
  <si>
    <t>5.</t>
  </si>
  <si>
    <t>PO</t>
  </si>
  <si>
    <t>6.</t>
  </si>
  <si>
    <t>7.</t>
  </si>
  <si>
    <t>8.</t>
  </si>
  <si>
    <t>9.</t>
  </si>
  <si>
    <t>10.</t>
  </si>
  <si>
    <t>Střední průmyslová škola Jeseník – Fotovoltaika SPŠ Jeseník</t>
  </si>
  <si>
    <t>Domov seniorů Prostějov - FVE</t>
  </si>
  <si>
    <t>Sociální služby pro seniory Šumperk - FVE</t>
  </si>
  <si>
    <t>Domov seniorů POHODA Chválkovice - FVE</t>
  </si>
  <si>
    <t>Projekty budou podané do Výzvy RES+ č. 1/2024 v rámci Modernizačního fondu z Operačního programu Životní prostředí</t>
  </si>
  <si>
    <t>11.</t>
  </si>
  <si>
    <t>12.</t>
  </si>
  <si>
    <t>Celkem</t>
  </si>
  <si>
    <t>Projekt bude podaný do 2. výzvy programu Interreg Česko - Polsko 2021-2027, pro cíl 4.2 Prohloubení přeshraničních vazeb obyvatel a institucí česko - polského pohraničí</t>
  </si>
  <si>
    <r>
      <t xml:space="preserve">OpOlJe - tři pruty Svatoplukovy pro podporu aplikovaných pohybových aktivit v Euroregionu Praděd                 </t>
    </r>
    <r>
      <rPr>
        <sz val="12"/>
        <rFont val="Arial"/>
        <family val="2"/>
        <charset val="238"/>
      </rPr>
      <t>(Střední průmyslová škola Jeseník)</t>
    </r>
  </si>
  <si>
    <t>UR/2/44/2024</t>
  </si>
  <si>
    <r>
      <t xml:space="preserve">Realizace FVE na pracovišti Paseka                       </t>
    </r>
    <r>
      <rPr>
        <sz val="12"/>
        <rFont val="Arial"/>
        <family val="2"/>
        <charset val="238"/>
      </rPr>
      <t>(Odborný léčebný ústav Paseka)</t>
    </r>
  </si>
  <si>
    <t>UR/116/74/2024</t>
  </si>
  <si>
    <t>Projekty budou podané do 95. výzvy IROP – Školská poradenská zařízení, speciální vzdělávání a střediska výchovné péče – SC4.1 (MMR)</t>
  </si>
  <si>
    <t>Základní škola Uničov – Venkovní multismyslová učebna</t>
  </si>
  <si>
    <t>Základní škola Uničov – Učebna pro ergoterapii a multismyslovou výchovu</t>
  </si>
  <si>
    <t>UR/2/20/2024</t>
  </si>
  <si>
    <t xml:space="preserve">UR/2/20/2024 </t>
  </si>
  <si>
    <t>UR/2/21/2024</t>
  </si>
  <si>
    <t>Projekty budou podané do 58. výzvy IROP – Podpora socioekonomického začlenění marginalizovaných komunit, domácností s nízkými příjmy a znevýhodněných skupin včetně osob se zvláštními potřebami, pomocí integrovaných opatření, včetně bydlení a sociálních služeb – SC4.2, (MMR)</t>
  </si>
  <si>
    <t>Transformace příspěvkové organizace Domov „Na Zámku“ Nezamyslice – objekt Němčice nad Hanou</t>
  </si>
  <si>
    <t>Transformace příspěvkové organizace Nové Zámky – poskytovatel sociálních služeb – objekt Senice na Hané</t>
  </si>
  <si>
    <t>Vincentinum – poskytovatel sociálních služeb Šternberk – Rekonstrukce budovy Šumperk, Kozinova 4</t>
  </si>
  <si>
    <t>revokace usnesení  ROK 25.11.2024</t>
  </si>
  <si>
    <t>Projekty budou podané do Výzvy RES+ č. 4/2024 v rámci Modernizačního fondu z Operačního programu Životní prostředí</t>
  </si>
  <si>
    <t xml:space="preserve">  ROK 25.11.2024</t>
  </si>
  <si>
    <t>Sociální služby pro seniory Olomouc - FVE</t>
  </si>
  <si>
    <t>Projekt podaný do Výzvy RES+ č. 1/2024 v rámci Modernizačního fondu z Operačního programu Životní prostředí, program 2. Nové obnovitelné zdroje v energetice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</si>
</sst>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4"/>
      <name val="Arial"/>
      <family val="2"/>
      <charset val="238"/>
    </font>
    <font>
      <b/>
      <u/>
      <sz val="14"/>
      <name val="Arial"/>
      <family val="2"/>
      <charset val="238"/>
    </font>
    <font>
      <b/>
      <sz val="10"/>
      <name val="Arial"/>
      <family val="2"/>
      <charset val="238"/>
    </font>
    <font>
      <u/>
      <sz val="14"/>
      <name val="Arial"/>
      <family val="2"/>
      <charset val="238"/>
    </font>
    <font>
      <b/>
      <sz val="12"/>
      <color theme="1"/>
      <name val="Arial"/>
      <family val="2"/>
      <charset val="238"/>
    </font>
    <font>
      <sz val="16"/>
      <name val="Arial"/>
      <family val="2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1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0" fillId="4" borderId="0" xfId="0" applyFill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5" fillId="0" borderId="0" xfId="0" applyFont="1"/>
    <xf numFmtId="0" fontId="10" fillId="0" borderId="27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0" fontId="6" fillId="0" borderId="0" xfId="0" applyFont="1" applyBorder="1"/>
    <xf numFmtId="0" fontId="0" fillId="0" borderId="28" xfId="0" applyBorder="1" applyAlignment="1">
      <alignment horizontal="center" vertical="center"/>
    </xf>
    <xf numFmtId="0" fontId="13" fillId="0" borderId="0" xfId="0" applyFont="1"/>
    <xf numFmtId="0" fontId="14" fillId="3" borderId="17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164" fontId="15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 vertical="center"/>
    </xf>
    <xf numFmtId="164" fontId="12" fillId="5" borderId="11" xfId="0" applyNumberFormat="1" applyFont="1" applyFill="1" applyBorder="1" applyAlignment="1">
      <alignment vertical="center"/>
    </xf>
    <xf numFmtId="4" fontId="2" fillId="5" borderId="11" xfId="0" applyNumberFormat="1" applyFont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164" fontId="5" fillId="0" borderId="0" xfId="0" applyNumberFormat="1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vertical="center"/>
    </xf>
    <xf numFmtId="164" fontId="14" fillId="0" borderId="25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164" fontId="2" fillId="0" borderId="30" xfId="0" applyNumberFormat="1" applyFont="1" applyFill="1" applyBorder="1" applyAlignment="1">
      <alignment vertical="center"/>
    </xf>
    <xf numFmtId="164" fontId="14" fillId="0" borderId="30" xfId="0" applyNumberFormat="1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64" fontId="14" fillId="0" borderId="0" xfId="0" applyNumberFormat="1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3" fillId="6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8" fillId="0" borderId="0" xfId="0" applyFont="1" applyFill="1" applyAlignment="1">
      <alignment horizontal="center" vertical="center"/>
    </xf>
    <xf numFmtId="164" fontId="16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right" vertical="center"/>
    </xf>
    <xf numFmtId="164" fontId="5" fillId="0" borderId="13" xfId="0" applyNumberFormat="1" applyFont="1" applyFill="1" applyBorder="1" applyAlignment="1">
      <alignment horizontal="right" vertical="center"/>
    </xf>
    <xf numFmtId="9" fontId="2" fillId="0" borderId="13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164" fontId="2" fillId="0" borderId="25" xfId="0" applyNumberFormat="1" applyFont="1" applyBorder="1" applyAlignment="1">
      <alignment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64" fontId="2" fillId="0" borderId="30" xfId="0" applyNumberFormat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9" fontId="2" fillId="0" borderId="13" xfId="0" applyNumberFormat="1" applyFont="1" applyFill="1" applyBorder="1" applyAlignment="1">
      <alignment horizontal="center" vertical="center" wrapText="1"/>
    </xf>
    <xf numFmtId="164" fontId="2" fillId="0" borderId="25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164" fontId="5" fillId="4" borderId="13" xfId="0" applyNumberFormat="1" applyFont="1" applyFill="1" applyBorder="1" applyAlignment="1">
      <alignment horizontal="right" vertical="center"/>
    </xf>
    <xf numFmtId="9" fontId="2" fillId="4" borderId="13" xfId="0" applyNumberFormat="1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2" fillId="0" borderId="1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8" fillId="0" borderId="23" xfId="0" applyFont="1" applyBorder="1" applyAlignment="1">
      <alignment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9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3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2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G51"/>
  <sheetViews>
    <sheetView tabSelected="1" view="pageBreakPreview" zoomScale="80" zoomScaleNormal="80" zoomScaleSheetLayoutView="80" zoomScalePageLayoutView="75" workbookViewId="0">
      <pane ySplit="6" topLeftCell="A24" activePane="bottomLeft" state="frozen"/>
      <selection pane="bottomLeft" activeCell="A33" sqref="A33:L33"/>
    </sheetView>
  </sheetViews>
  <sheetFormatPr defaultRowHeight="12.75" x14ac:dyDescent="0.2"/>
  <cols>
    <col min="1" max="1" width="5.7109375" style="7" customWidth="1"/>
    <col min="2" max="2" width="67.140625" style="2" customWidth="1"/>
    <col min="3" max="3" width="14.7109375" style="15" customWidth="1"/>
    <col min="4" max="4" width="23.140625" customWidth="1"/>
    <col min="5" max="5" width="23.5703125" customWidth="1"/>
    <col min="6" max="6" width="24.140625" customWidth="1"/>
    <col min="7" max="7" width="21" style="31" customWidth="1"/>
    <col min="8" max="8" width="24.7109375" customWidth="1"/>
    <col min="9" max="9" width="22.28515625" style="8" customWidth="1"/>
    <col min="10" max="10" width="27" customWidth="1"/>
    <col min="11" max="11" width="19.7109375" customWidth="1"/>
    <col min="12" max="12" width="21.42578125" style="1" customWidth="1"/>
    <col min="14" max="14" width="18.7109375" bestFit="1" customWidth="1"/>
    <col min="17" max="17" width="34.85546875" customWidth="1"/>
    <col min="19" max="19" width="32.85546875" customWidth="1"/>
  </cols>
  <sheetData>
    <row r="1" spans="1:19" ht="20.25" customHeight="1" x14ac:dyDescent="0.25">
      <c r="A1" s="84" t="s">
        <v>24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6"/>
    </row>
    <row r="2" spans="1:19" ht="15.75" customHeight="1" thickBot="1" x14ac:dyDescent="0.25">
      <c r="A2" s="21"/>
      <c r="B2" s="22"/>
      <c r="C2" s="23"/>
      <c r="D2" s="24"/>
      <c r="E2" s="24"/>
      <c r="F2" s="24"/>
      <c r="G2" s="30"/>
      <c r="H2" s="24"/>
      <c r="I2" s="25"/>
      <c r="J2" s="26"/>
      <c r="K2" s="26"/>
      <c r="L2" s="27"/>
    </row>
    <row r="3" spans="1:19" s="1" customFormat="1" ht="32.65" customHeight="1" x14ac:dyDescent="0.2">
      <c r="A3" s="100" t="s">
        <v>1</v>
      </c>
      <c r="B3" s="87" t="s">
        <v>0</v>
      </c>
      <c r="C3" s="102" t="s">
        <v>14</v>
      </c>
      <c r="D3" s="89" t="s">
        <v>2</v>
      </c>
      <c r="E3" s="89" t="s">
        <v>3</v>
      </c>
      <c r="F3" s="89" t="s">
        <v>5</v>
      </c>
      <c r="G3" s="89" t="s">
        <v>20</v>
      </c>
      <c r="H3" s="89" t="s">
        <v>6</v>
      </c>
      <c r="I3" s="91" t="s">
        <v>9</v>
      </c>
      <c r="J3" s="89" t="s">
        <v>4</v>
      </c>
      <c r="K3" s="89" t="s">
        <v>8</v>
      </c>
      <c r="L3" s="94" t="s">
        <v>18</v>
      </c>
    </row>
    <row r="4" spans="1:19" s="1" customFormat="1" ht="18.600000000000001" customHeight="1" x14ac:dyDescent="0.2">
      <c r="A4" s="101"/>
      <c r="B4" s="88"/>
      <c r="C4" s="103"/>
      <c r="D4" s="90"/>
      <c r="E4" s="90"/>
      <c r="F4" s="97"/>
      <c r="G4" s="90"/>
      <c r="H4" s="99"/>
      <c r="I4" s="92"/>
      <c r="J4" s="90"/>
      <c r="K4" s="90"/>
      <c r="L4" s="95"/>
    </row>
    <row r="5" spans="1:19" s="1" customFormat="1" ht="17.25" customHeight="1" thickBot="1" x14ac:dyDescent="0.25">
      <c r="A5" s="39"/>
      <c r="B5" s="38"/>
      <c r="C5" s="104"/>
      <c r="D5" s="5" t="s">
        <v>11</v>
      </c>
      <c r="E5" s="5" t="s">
        <v>10</v>
      </c>
      <c r="F5" s="98"/>
      <c r="G5" s="98"/>
      <c r="H5" s="98"/>
      <c r="I5" s="93"/>
      <c r="J5" s="5" t="s">
        <v>12</v>
      </c>
      <c r="K5" s="5" t="s">
        <v>13</v>
      </c>
      <c r="L5" s="96"/>
    </row>
    <row r="6" spans="1:19" s="1" customFormat="1" ht="21.4" customHeight="1" thickTop="1" thickBot="1" x14ac:dyDescent="0.25">
      <c r="A6" s="10">
        <v>1</v>
      </c>
      <c r="B6" s="11">
        <v>2</v>
      </c>
      <c r="C6" s="16">
        <v>3</v>
      </c>
      <c r="D6" s="11">
        <v>4</v>
      </c>
      <c r="E6" s="11">
        <v>5</v>
      </c>
      <c r="F6" s="11">
        <v>6</v>
      </c>
      <c r="G6" s="29"/>
      <c r="H6" s="11">
        <v>7</v>
      </c>
      <c r="I6" s="11">
        <v>8</v>
      </c>
      <c r="J6" s="11">
        <v>9</v>
      </c>
      <c r="K6" s="12">
        <v>10</v>
      </c>
      <c r="L6" s="13">
        <v>11</v>
      </c>
    </row>
    <row r="7" spans="1:19" s="54" customFormat="1" ht="31.5" customHeight="1" x14ac:dyDescent="0.2">
      <c r="A7" s="107" t="s">
        <v>45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  <c r="L7" s="109"/>
    </row>
    <row r="8" spans="1:19" s="57" customFormat="1" ht="45.75" customHeight="1" x14ac:dyDescent="0.2">
      <c r="A8" s="60" t="s">
        <v>17</v>
      </c>
      <c r="B8" s="61" t="s">
        <v>46</v>
      </c>
      <c r="C8" s="62" t="s">
        <v>15</v>
      </c>
      <c r="D8" s="63">
        <v>9557000</v>
      </c>
      <c r="E8" s="64">
        <v>9392200</v>
      </c>
      <c r="F8" s="63">
        <v>8452980</v>
      </c>
      <c r="G8" s="65">
        <f>F8/E8</f>
        <v>0.9</v>
      </c>
      <c r="H8" s="63">
        <f t="shared" ref="H8:H9" si="0">E8-F8</f>
        <v>939220</v>
      </c>
      <c r="I8" s="63">
        <f t="shared" ref="I8:I9" si="1">D8-F8-H8</f>
        <v>164800</v>
      </c>
      <c r="J8" s="63">
        <f>H8+I8</f>
        <v>1104020</v>
      </c>
      <c r="K8" s="63">
        <v>0</v>
      </c>
      <c r="L8" s="66" t="s">
        <v>48</v>
      </c>
    </row>
    <row r="9" spans="1:19" s="57" customFormat="1" ht="45.75" customHeight="1" thickBot="1" x14ac:dyDescent="0.25">
      <c r="A9" s="60" t="s">
        <v>22</v>
      </c>
      <c r="B9" s="61" t="s">
        <v>47</v>
      </c>
      <c r="C9" s="62" t="s">
        <v>15</v>
      </c>
      <c r="D9" s="63">
        <v>5333000</v>
      </c>
      <c r="E9" s="64">
        <v>4993000</v>
      </c>
      <c r="F9" s="63">
        <v>4493700</v>
      </c>
      <c r="G9" s="65">
        <f>F9/E9</f>
        <v>0.9</v>
      </c>
      <c r="H9" s="63">
        <f t="shared" si="0"/>
        <v>499300</v>
      </c>
      <c r="I9" s="63">
        <f t="shared" si="1"/>
        <v>340000</v>
      </c>
      <c r="J9" s="63">
        <f>H9+I9</f>
        <v>839300</v>
      </c>
      <c r="K9" s="63">
        <v>0</v>
      </c>
      <c r="L9" s="67" t="s">
        <v>49</v>
      </c>
    </row>
    <row r="10" spans="1:19" s="58" customFormat="1" ht="27" customHeight="1" thickBot="1" x14ac:dyDescent="0.25">
      <c r="A10" s="115" t="s">
        <v>7</v>
      </c>
      <c r="B10" s="116"/>
      <c r="C10" s="116"/>
      <c r="D10" s="68">
        <f>SUM(D8:D9)</f>
        <v>14890000</v>
      </c>
      <c r="E10" s="68">
        <f t="shared" ref="E10:F10" si="2">SUM(E8:E9)</f>
        <v>14385200</v>
      </c>
      <c r="F10" s="68">
        <f t="shared" si="2"/>
        <v>12946680</v>
      </c>
      <c r="G10" s="69"/>
      <c r="H10" s="68">
        <f t="shared" ref="H10:K10" si="3">SUM(H8:H9)</f>
        <v>1438520</v>
      </c>
      <c r="I10" s="68">
        <f t="shared" si="3"/>
        <v>504800</v>
      </c>
      <c r="J10" s="68">
        <f t="shared" si="3"/>
        <v>1943320</v>
      </c>
      <c r="K10" s="68">
        <f t="shared" si="3"/>
        <v>0</v>
      </c>
      <c r="L10" s="70"/>
      <c r="S10" s="59"/>
    </row>
    <row r="11" spans="1:19" s="36" customFormat="1" ht="42" customHeight="1" thickBot="1" x14ac:dyDescent="0.25">
      <c r="A11" s="43"/>
      <c r="B11" s="44"/>
      <c r="C11" s="44"/>
      <c r="D11" s="45"/>
      <c r="E11" s="45"/>
      <c r="F11" s="45"/>
      <c r="G11" s="71"/>
      <c r="H11" s="45"/>
      <c r="I11" s="45"/>
      <c r="J11" s="45"/>
      <c r="K11" s="45"/>
      <c r="L11" s="47"/>
      <c r="S11" s="37"/>
    </row>
    <row r="12" spans="1:19" s="54" customFormat="1" ht="31.5" customHeight="1" x14ac:dyDescent="0.2">
      <c r="A12" s="107" t="s">
        <v>51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9"/>
    </row>
    <row r="13" spans="1:19" s="54" customFormat="1" ht="45.75" customHeight="1" x14ac:dyDescent="0.2">
      <c r="A13" s="60" t="s">
        <v>21</v>
      </c>
      <c r="B13" s="61" t="s">
        <v>52</v>
      </c>
      <c r="C13" s="72" t="s">
        <v>15</v>
      </c>
      <c r="D13" s="64">
        <v>28764412</v>
      </c>
      <c r="E13" s="64">
        <v>28294412</v>
      </c>
      <c r="F13" s="64">
        <v>24050250</v>
      </c>
      <c r="G13" s="73">
        <f>F13/E13</f>
        <v>0.84999999293146644</v>
      </c>
      <c r="H13" s="64">
        <f>E13-F13</f>
        <v>4244162</v>
      </c>
      <c r="I13" s="64">
        <f>D13-F13-H13</f>
        <v>470000</v>
      </c>
      <c r="J13" s="64">
        <f>H13+I13</f>
        <v>4714162</v>
      </c>
      <c r="K13" s="64">
        <v>0</v>
      </c>
      <c r="L13" s="76" t="s">
        <v>50</v>
      </c>
    </row>
    <row r="14" spans="1:19" s="54" customFormat="1" ht="45.75" customHeight="1" x14ac:dyDescent="0.2">
      <c r="A14" s="60" t="s">
        <v>23</v>
      </c>
      <c r="B14" s="61" t="s">
        <v>53</v>
      </c>
      <c r="C14" s="72" t="s">
        <v>15</v>
      </c>
      <c r="D14" s="64">
        <v>54507000</v>
      </c>
      <c r="E14" s="64">
        <v>53607000</v>
      </c>
      <c r="F14" s="64">
        <v>40800000</v>
      </c>
      <c r="G14" s="73">
        <f>F14/E14</f>
        <v>0.76109463316357939</v>
      </c>
      <c r="H14" s="64">
        <f t="shared" ref="H14:H15" si="4">E14-F14</f>
        <v>12807000</v>
      </c>
      <c r="I14" s="64">
        <f t="shared" ref="I14:I15" si="5">D14-F14-H14</f>
        <v>900000</v>
      </c>
      <c r="J14" s="64">
        <f>H14+I14</f>
        <v>13707000</v>
      </c>
      <c r="K14" s="64">
        <v>0</v>
      </c>
      <c r="L14" s="76" t="s">
        <v>50</v>
      </c>
    </row>
    <row r="15" spans="1:19" s="54" customFormat="1" ht="45.75" customHeight="1" thickBot="1" x14ac:dyDescent="0.25">
      <c r="A15" s="60" t="s">
        <v>25</v>
      </c>
      <c r="B15" s="61" t="s">
        <v>54</v>
      </c>
      <c r="C15" s="72" t="s">
        <v>15</v>
      </c>
      <c r="D15" s="64">
        <v>28356359.460000001</v>
      </c>
      <c r="E15" s="64">
        <v>28356359.460000001</v>
      </c>
      <c r="F15" s="64">
        <v>2410290.54</v>
      </c>
      <c r="G15" s="73">
        <f>F15/E15</f>
        <v>8.4999999502757037E-2</v>
      </c>
      <c r="H15" s="64">
        <f t="shared" si="4"/>
        <v>25946068.920000002</v>
      </c>
      <c r="I15" s="64">
        <f t="shared" si="5"/>
        <v>0</v>
      </c>
      <c r="J15" s="64">
        <f>H15+I15</f>
        <v>25946068.920000002</v>
      </c>
      <c r="K15" s="64">
        <v>0</v>
      </c>
      <c r="L15" s="76" t="s">
        <v>50</v>
      </c>
    </row>
    <row r="16" spans="1:19" s="55" customFormat="1" ht="27" customHeight="1" thickBot="1" x14ac:dyDescent="0.25">
      <c r="A16" s="105" t="s">
        <v>7</v>
      </c>
      <c r="B16" s="106"/>
      <c r="C16" s="106"/>
      <c r="D16" s="40">
        <f>SUM(D13:D15)</f>
        <v>111627771.46000001</v>
      </c>
      <c r="E16" s="40">
        <f t="shared" ref="E16:K16" si="6">SUM(E13:E15)</f>
        <v>110257771.46000001</v>
      </c>
      <c r="F16" s="40">
        <f t="shared" si="6"/>
        <v>67260540.540000007</v>
      </c>
      <c r="G16" s="74"/>
      <c r="H16" s="40">
        <f t="shared" si="6"/>
        <v>42997230.920000002</v>
      </c>
      <c r="I16" s="40">
        <f t="shared" si="6"/>
        <v>1370000</v>
      </c>
      <c r="J16" s="40">
        <f t="shared" si="6"/>
        <v>44367230.920000002</v>
      </c>
      <c r="K16" s="40">
        <f t="shared" si="6"/>
        <v>0</v>
      </c>
      <c r="L16" s="42"/>
      <c r="S16" s="56"/>
    </row>
    <row r="17" spans="1:19" s="36" customFormat="1" ht="42" customHeight="1" thickBot="1" x14ac:dyDescent="0.25">
      <c r="A17" s="48"/>
      <c r="B17" s="49"/>
      <c r="C17" s="49"/>
      <c r="D17" s="50"/>
      <c r="E17" s="50"/>
      <c r="F17" s="50"/>
      <c r="G17" s="75"/>
      <c r="H17" s="50"/>
      <c r="I17" s="50"/>
      <c r="J17" s="50"/>
      <c r="K17" s="50"/>
      <c r="L17" s="52"/>
      <c r="S17" s="37"/>
    </row>
    <row r="18" spans="1:19" s="54" customFormat="1" ht="31.5" customHeight="1" x14ac:dyDescent="0.2">
      <c r="A18" s="107" t="s">
        <v>36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9"/>
    </row>
    <row r="19" spans="1:19" s="54" customFormat="1" ht="45.75" customHeight="1" x14ac:dyDescent="0.2">
      <c r="A19" s="60" t="s">
        <v>27</v>
      </c>
      <c r="B19" s="61" t="s">
        <v>32</v>
      </c>
      <c r="C19" s="72" t="s">
        <v>15</v>
      </c>
      <c r="D19" s="64">
        <v>2730650</v>
      </c>
      <c r="E19" s="64">
        <v>2015440.0000000002</v>
      </c>
      <c r="F19" s="64">
        <v>604632</v>
      </c>
      <c r="G19" s="73">
        <f>F19/E19</f>
        <v>0.3</v>
      </c>
      <c r="H19" s="64">
        <f>E19-F19</f>
        <v>1410808.0000000002</v>
      </c>
      <c r="I19" s="64">
        <f>D19-F19</f>
        <v>2126018</v>
      </c>
      <c r="J19" s="64">
        <f>H19+I19</f>
        <v>3536826</v>
      </c>
      <c r="K19" s="64">
        <v>0</v>
      </c>
      <c r="L19" s="76" t="s">
        <v>55</v>
      </c>
    </row>
    <row r="20" spans="1:19" s="54" customFormat="1" ht="45.75" customHeight="1" x14ac:dyDescent="0.2">
      <c r="A20" s="60" t="s">
        <v>28</v>
      </c>
      <c r="B20" s="61" t="s">
        <v>33</v>
      </c>
      <c r="C20" s="72" t="s">
        <v>15</v>
      </c>
      <c r="D20" s="64">
        <v>3405352</v>
      </c>
      <c r="E20" s="64">
        <v>2602360</v>
      </c>
      <c r="F20" s="64">
        <v>780708</v>
      </c>
      <c r="G20" s="73">
        <f>F20/E20</f>
        <v>0.3</v>
      </c>
      <c r="H20" s="64">
        <f>E20-F20</f>
        <v>1821652</v>
      </c>
      <c r="I20" s="64">
        <f>D20-F20</f>
        <v>2624644</v>
      </c>
      <c r="J20" s="64">
        <f>H20+I20</f>
        <v>4446296</v>
      </c>
      <c r="K20" s="64">
        <v>0</v>
      </c>
      <c r="L20" s="76" t="s">
        <v>55</v>
      </c>
    </row>
    <row r="21" spans="1:19" s="54" customFormat="1" ht="45.75" customHeight="1" x14ac:dyDescent="0.2">
      <c r="A21" s="60" t="s">
        <v>29</v>
      </c>
      <c r="B21" s="61" t="s">
        <v>34</v>
      </c>
      <c r="C21" s="72" t="s">
        <v>15</v>
      </c>
      <c r="D21" s="64">
        <v>4643467</v>
      </c>
      <c r="E21" s="64">
        <v>3198980</v>
      </c>
      <c r="F21" s="64">
        <v>959694</v>
      </c>
      <c r="G21" s="73">
        <f>F21/E21</f>
        <v>0.3</v>
      </c>
      <c r="H21" s="64">
        <f>E21-F21</f>
        <v>2239286</v>
      </c>
      <c r="I21" s="64">
        <f>D21-F21</f>
        <v>3683773</v>
      </c>
      <c r="J21" s="64">
        <f>H21+I21</f>
        <v>5923059</v>
      </c>
      <c r="K21" s="64">
        <v>0</v>
      </c>
      <c r="L21" s="76" t="s">
        <v>55</v>
      </c>
    </row>
    <row r="22" spans="1:19" s="54" customFormat="1" ht="45.75" customHeight="1" thickBot="1" x14ac:dyDescent="0.25">
      <c r="A22" s="60" t="s">
        <v>30</v>
      </c>
      <c r="B22" s="61" t="s">
        <v>35</v>
      </c>
      <c r="C22" s="72" t="s">
        <v>15</v>
      </c>
      <c r="D22" s="64">
        <v>6116558</v>
      </c>
      <c r="E22" s="64">
        <v>4767820</v>
      </c>
      <c r="F22" s="64">
        <v>1430346</v>
      </c>
      <c r="G22" s="73">
        <f>F22/E22</f>
        <v>0.3</v>
      </c>
      <c r="H22" s="64">
        <f>E22-F22</f>
        <v>3337474</v>
      </c>
      <c r="I22" s="64">
        <f>D22-F22</f>
        <v>4686212</v>
      </c>
      <c r="J22" s="64">
        <f>H22+I22</f>
        <v>8023686</v>
      </c>
      <c r="K22" s="64">
        <v>0</v>
      </c>
      <c r="L22" s="76" t="s">
        <v>55</v>
      </c>
    </row>
    <row r="23" spans="1:19" s="55" customFormat="1" ht="27" customHeight="1" thickBot="1" x14ac:dyDescent="0.25">
      <c r="A23" s="105" t="s">
        <v>7</v>
      </c>
      <c r="B23" s="106"/>
      <c r="C23" s="106"/>
      <c r="D23" s="40">
        <f>SUM(D19:D22)</f>
        <v>16896027</v>
      </c>
      <c r="E23" s="40">
        <f t="shared" ref="E23:K23" si="7">SUM(E19:E22)</f>
        <v>12584600</v>
      </c>
      <c r="F23" s="40">
        <f t="shared" si="7"/>
        <v>3775380</v>
      </c>
      <c r="G23" s="74"/>
      <c r="H23" s="40">
        <f t="shared" si="7"/>
        <v>8809220</v>
      </c>
      <c r="I23" s="40">
        <f t="shared" si="7"/>
        <v>13120647</v>
      </c>
      <c r="J23" s="40">
        <f t="shared" si="7"/>
        <v>21929867</v>
      </c>
      <c r="K23" s="40">
        <f t="shared" si="7"/>
        <v>0</v>
      </c>
      <c r="L23" s="42"/>
      <c r="S23" s="56"/>
    </row>
    <row r="24" spans="1:19" s="36" customFormat="1" ht="42" customHeight="1" thickBot="1" x14ac:dyDescent="0.25">
      <c r="A24" s="48"/>
      <c r="B24" s="49"/>
      <c r="C24" s="49"/>
      <c r="D24" s="50"/>
      <c r="E24" s="50"/>
      <c r="F24" s="50"/>
      <c r="G24" s="75"/>
      <c r="H24" s="50"/>
      <c r="I24" s="50"/>
      <c r="J24" s="50"/>
      <c r="K24" s="50"/>
      <c r="L24" s="52"/>
      <c r="S24" s="37"/>
    </row>
    <row r="25" spans="1:19" s="54" customFormat="1" ht="31.5" customHeight="1" x14ac:dyDescent="0.2">
      <c r="A25" s="107" t="s">
        <v>56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9"/>
    </row>
    <row r="26" spans="1:19" s="54" customFormat="1" ht="45.75" customHeight="1" thickBot="1" x14ac:dyDescent="0.25">
      <c r="A26" s="60" t="s">
        <v>31</v>
      </c>
      <c r="B26" s="61" t="s">
        <v>58</v>
      </c>
      <c r="C26" s="72" t="s">
        <v>15</v>
      </c>
      <c r="D26" s="64">
        <v>6116558</v>
      </c>
      <c r="E26" s="64">
        <v>6116558</v>
      </c>
      <c r="F26" s="64">
        <v>1430346</v>
      </c>
      <c r="G26" s="73">
        <f>F26/E26</f>
        <v>0.23384818716670389</v>
      </c>
      <c r="H26" s="64">
        <f>E26-F26</f>
        <v>4686212</v>
      </c>
      <c r="I26" s="64">
        <f>D26-F26-H26</f>
        <v>0</v>
      </c>
      <c r="J26" s="64">
        <f>H26+I26</f>
        <v>4686212</v>
      </c>
      <c r="K26" s="64">
        <v>0</v>
      </c>
      <c r="L26" s="76" t="s">
        <v>57</v>
      </c>
    </row>
    <row r="27" spans="1:19" s="55" customFormat="1" ht="27" customHeight="1" thickBot="1" x14ac:dyDescent="0.25">
      <c r="A27" s="105" t="s">
        <v>7</v>
      </c>
      <c r="B27" s="106"/>
      <c r="C27" s="106"/>
      <c r="D27" s="40">
        <f>SUM(D26:D26)</f>
        <v>6116558</v>
      </c>
      <c r="E27" s="40">
        <f>SUM(E26:E26)</f>
        <v>6116558</v>
      </c>
      <c r="F27" s="40">
        <f>SUM(F26:F26)</f>
        <v>1430346</v>
      </c>
      <c r="G27" s="74"/>
      <c r="H27" s="40">
        <f>SUM(H26:H26)</f>
        <v>4686212</v>
      </c>
      <c r="I27" s="40">
        <f>SUM(I26:I26)</f>
        <v>0</v>
      </c>
      <c r="J27" s="40">
        <f>SUM(J26:J26)</f>
        <v>4686212</v>
      </c>
      <c r="K27" s="40">
        <f>SUM(K26:K26)</f>
        <v>0</v>
      </c>
      <c r="L27" s="42"/>
      <c r="S27" s="56"/>
    </row>
    <row r="28" spans="1:19" s="36" customFormat="1" ht="42" customHeight="1" thickBot="1" x14ac:dyDescent="0.25">
      <c r="A28" s="48"/>
      <c r="B28" s="49"/>
      <c r="C28" s="49"/>
      <c r="D28" s="50"/>
      <c r="E28" s="50"/>
      <c r="F28" s="50"/>
      <c r="G28" s="51"/>
      <c r="H28" s="50"/>
      <c r="I28" s="50"/>
      <c r="J28" s="50"/>
      <c r="K28" s="50"/>
      <c r="L28" s="52"/>
      <c r="S28" s="37"/>
    </row>
    <row r="29" spans="1:19" s="3" customFormat="1" ht="31.5" customHeight="1" x14ac:dyDescent="0.2">
      <c r="A29" s="107" t="s">
        <v>40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9"/>
    </row>
    <row r="30" spans="1:19" s="53" customFormat="1" ht="57" customHeight="1" thickBot="1" x14ac:dyDescent="0.25">
      <c r="A30" s="83" t="s">
        <v>37</v>
      </c>
      <c r="B30" s="77" t="s">
        <v>41</v>
      </c>
      <c r="C30" s="78" t="s">
        <v>26</v>
      </c>
      <c r="D30" s="79">
        <v>127920</v>
      </c>
      <c r="E30" s="79">
        <v>127920</v>
      </c>
      <c r="F30" s="79">
        <v>102336</v>
      </c>
      <c r="G30" s="80">
        <f>F30/E30</f>
        <v>0.8</v>
      </c>
      <c r="H30" s="79">
        <f>E30-F30</f>
        <v>25584</v>
      </c>
      <c r="I30" s="79">
        <v>0</v>
      </c>
      <c r="J30" s="79">
        <f>H30+I30</f>
        <v>25584</v>
      </c>
      <c r="K30" s="79">
        <v>0</v>
      </c>
      <c r="L30" s="81" t="s">
        <v>42</v>
      </c>
      <c r="M30" s="82"/>
    </row>
    <row r="31" spans="1:19" s="36" customFormat="1" ht="27" customHeight="1" thickBot="1" x14ac:dyDescent="0.25">
      <c r="A31" s="105" t="s">
        <v>39</v>
      </c>
      <c r="B31" s="106"/>
      <c r="C31" s="106"/>
      <c r="D31" s="40">
        <f>SUM(D30:D30)</f>
        <v>127920</v>
      </c>
      <c r="E31" s="40">
        <f t="shared" ref="E31:F31" si="8">SUM(E30:E30)</f>
        <v>127920</v>
      </c>
      <c r="F31" s="40">
        <f t="shared" si="8"/>
        <v>102336</v>
      </c>
      <c r="G31" s="41"/>
      <c r="H31" s="40">
        <f>SUM(H30:H30)</f>
        <v>25584</v>
      </c>
      <c r="I31" s="40">
        <f t="shared" ref="I31:K31" si="9">SUM(I30:I30)</f>
        <v>0</v>
      </c>
      <c r="J31" s="40">
        <f t="shared" si="9"/>
        <v>25584</v>
      </c>
      <c r="K31" s="40">
        <f t="shared" si="9"/>
        <v>0</v>
      </c>
      <c r="L31" s="42"/>
      <c r="S31" s="37"/>
    </row>
    <row r="32" spans="1:19" s="36" customFormat="1" ht="42" customHeight="1" thickBot="1" x14ac:dyDescent="0.25">
      <c r="A32" s="43"/>
      <c r="B32" s="44"/>
      <c r="C32" s="44"/>
      <c r="D32" s="45"/>
      <c r="E32" s="45"/>
      <c r="F32" s="45"/>
      <c r="G32" s="46"/>
      <c r="H32" s="45"/>
      <c r="I32" s="45"/>
      <c r="J32" s="45"/>
      <c r="K32" s="45"/>
      <c r="L32" s="47"/>
    </row>
    <row r="33" spans="1:111" s="3" customFormat="1" ht="31.5" customHeight="1" x14ac:dyDescent="0.2">
      <c r="A33" s="114" t="s">
        <v>59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9"/>
    </row>
    <row r="34" spans="1:111" s="53" customFormat="1" ht="50.25" customHeight="1" thickBot="1" x14ac:dyDescent="0.25">
      <c r="A34" s="83" t="s">
        <v>38</v>
      </c>
      <c r="B34" s="77" t="s">
        <v>43</v>
      </c>
      <c r="C34" s="78" t="s">
        <v>26</v>
      </c>
      <c r="D34" s="79">
        <v>9590228.7799999993</v>
      </c>
      <c r="E34" s="79">
        <v>9590228.7799999993</v>
      </c>
      <c r="F34" s="79">
        <v>1729092</v>
      </c>
      <c r="G34" s="80">
        <f>F34/E34</f>
        <v>0.18029726293974815</v>
      </c>
      <c r="H34" s="79">
        <f>E34-F34</f>
        <v>7861136.7799999993</v>
      </c>
      <c r="I34" s="79">
        <v>0</v>
      </c>
      <c r="J34" s="79">
        <f>H34+I34</f>
        <v>7861136.7799999993</v>
      </c>
      <c r="K34" s="79">
        <v>0</v>
      </c>
      <c r="L34" s="81" t="s">
        <v>44</v>
      </c>
    </row>
    <row r="35" spans="1:111" s="36" customFormat="1" ht="27" customHeight="1" thickBot="1" x14ac:dyDescent="0.25">
      <c r="A35" s="105" t="s">
        <v>39</v>
      </c>
      <c r="B35" s="106"/>
      <c r="C35" s="106"/>
      <c r="D35" s="40">
        <f>SUM(D34:D34)</f>
        <v>9590228.7799999993</v>
      </c>
      <c r="E35" s="40">
        <f t="shared" ref="E35:F35" si="10">SUM(E34:E34)</f>
        <v>9590228.7799999993</v>
      </c>
      <c r="F35" s="40">
        <f t="shared" si="10"/>
        <v>1729092</v>
      </c>
      <c r="G35" s="41"/>
      <c r="H35" s="40">
        <f>SUM(H34:H34)</f>
        <v>7861136.7799999993</v>
      </c>
      <c r="I35" s="40">
        <f t="shared" ref="I35:K35" si="11">SUM(I34:I34)</f>
        <v>0</v>
      </c>
      <c r="J35" s="40">
        <f t="shared" si="11"/>
        <v>7861136.7799999993</v>
      </c>
      <c r="K35" s="40">
        <f t="shared" si="11"/>
        <v>0</v>
      </c>
      <c r="L35" s="42"/>
      <c r="S35" s="37"/>
    </row>
    <row r="36" spans="1:111" s="36" customFormat="1" ht="42" customHeight="1" thickBot="1" x14ac:dyDescent="0.25">
      <c r="A36" s="43"/>
      <c r="B36" s="44"/>
      <c r="C36" s="44"/>
      <c r="D36" s="45"/>
      <c r="E36" s="45"/>
      <c r="F36" s="45"/>
      <c r="G36" s="46"/>
      <c r="H36" s="45"/>
      <c r="I36" s="45"/>
      <c r="J36" s="45"/>
      <c r="K36" s="45"/>
      <c r="L36" s="47"/>
    </row>
    <row r="37" spans="1:111" s="4" customFormat="1" ht="34.5" customHeight="1" thickBot="1" x14ac:dyDescent="0.25">
      <c r="A37" s="111" t="s">
        <v>16</v>
      </c>
      <c r="B37" s="112"/>
      <c r="C37" s="113"/>
      <c r="D37" s="34">
        <f>SUM(D10,D16,D23,D27,D31,D35)</f>
        <v>159248505.24000001</v>
      </c>
      <c r="E37" s="34">
        <f t="shared" ref="E37:F37" si="12">SUM(E10,E16,E23,E27,E31,E35)</f>
        <v>153062278.24000001</v>
      </c>
      <c r="F37" s="34">
        <f t="shared" si="12"/>
        <v>87244374.540000007</v>
      </c>
      <c r="G37" s="34"/>
      <c r="H37" s="34">
        <f>SUM(H10,H16,H23,H27,H31,H35)</f>
        <v>65817903.700000003</v>
      </c>
      <c r="I37" s="34">
        <f t="shared" ref="I37:K37" si="13">SUM(I10,I16,I23,I27,I31,I35)</f>
        <v>14995447</v>
      </c>
      <c r="J37" s="34">
        <f t="shared" si="13"/>
        <v>80813350.700000003</v>
      </c>
      <c r="K37" s="34">
        <f t="shared" si="13"/>
        <v>0</v>
      </c>
      <c r="L37" s="35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</row>
    <row r="38" spans="1:111" ht="18" customHeight="1" x14ac:dyDescent="0.3">
      <c r="A38" s="110" t="s">
        <v>19</v>
      </c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Q38" s="28"/>
    </row>
    <row r="39" spans="1:111" x14ac:dyDescent="0.2">
      <c r="B39" s="6"/>
      <c r="C39" s="14"/>
    </row>
    <row r="40" spans="1:111" x14ac:dyDescent="0.2">
      <c r="B40" s="6"/>
      <c r="C40" s="14"/>
      <c r="H40" s="19"/>
    </row>
    <row r="42" spans="1:111" x14ac:dyDescent="0.2">
      <c r="F42" s="19"/>
      <c r="G42" s="32"/>
    </row>
    <row r="43" spans="1:111" x14ac:dyDescent="0.2">
      <c r="H43" s="19"/>
    </row>
    <row r="44" spans="1:111" x14ac:dyDescent="0.2">
      <c r="H44" s="19"/>
    </row>
    <row r="46" spans="1:111" ht="16.5" thickTop="1" thickBot="1" x14ac:dyDescent="0.25">
      <c r="I46" s="20"/>
    </row>
    <row r="47" spans="1:111" ht="15" x14ac:dyDescent="0.2">
      <c r="I47" s="20"/>
    </row>
    <row r="48" spans="1:111" x14ac:dyDescent="0.2">
      <c r="B48" s="18"/>
      <c r="C48" s="17"/>
    </row>
    <row r="49" spans="8:12" x14ac:dyDescent="0.2">
      <c r="L49" s="33"/>
    </row>
    <row r="51" spans="8:12" x14ac:dyDescent="0.2">
      <c r="H51" s="9"/>
    </row>
  </sheetData>
  <mergeCells count="27">
    <mergeCell ref="A10:C10"/>
    <mergeCell ref="A7:L7"/>
    <mergeCell ref="A12:L12"/>
    <mergeCell ref="A16:C16"/>
    <mergeCell ref="A18:L18"/>
    <mergeCell ref="A23:C23"/>
    <mergeCell ref="A25:L25"/>
    <mergeCell ref="A27:C27"/>
    <mergeCell ref="A38:L38"/>
    <mergeCell ref="A37:C37"/>
    <mergeCell ref="A29:L29"/>
    <mergeCell ref="A31:C31"/>
    <mergeCell ref="A33:L33"/>
    <mergeCell ref="A35:C35"/>
    <mergeCell ref="A1:L1"/>
    <mergeCell ref="B3:B4"/>
    <mergeCell ref="D3:D4"/>
    <mergeCell ref="E3:E4"/>
    <mergeCell ref="I3:I5"/>
    <mergeCell ref="L3:L5"/>
    <mergeCell ref="F3:F5"/>
    <mergeCell ref="H3:H5"/>
    <mergeCell ref="A3:A4"/>
    <mergeCell ref="J3:J4"/>
    <mergeCell ref="K3:K4"/>
    <mergeCell ref="C3:C5"/>
    <mergeCell ref="G3:G5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42" fitToHeight="0" orientation="landscape" useFirstPageNumber="1" r:id="rId1"/>
  <headerFooter scaleWithDoc="0" alignWithMargins="0">
    <oddHeader xml:space="preserve">&amp;LUsnesení_příloha č. 01 </oddHeader>
    <oddFooter>&amp;L&amp;"Arial,Kurzíva"Zastupitelstvo Olomouckého kraje 16. 12. 2024
50. Projekty spolufinancované z evropských fondů a národních fondů ke schválení financování
Usnesení_příloha č. 01 – Podané žádosti o dotaci &amp;R&amp;"Arial,Kurzíva"Strana &amp;P (celkem 2)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I37" sqref="I37"/>
    </sheetView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List1</vt:lpstr>
      <vt:lpstr>List2</vt:lpstr>
      <vt:lpstr>List3</vt:lpstr>
      <vt:lpstr>List1!Názvy_tisku</vt:lpstr>
      <vt:lpstr>List1!Oblast_tisku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Pavel Poles</dc:creator>
  <cp:lastModifiedBy>Totová Nikola</cp:lastModifiedBy>
  <cp:lastPrinted>2024-11-26T05:35:01Z</cp:lastPrinted>
  <dcterms:created xsi:type="dcterms:W3CDTF">2010-05-05T13:52:59Z</dcterms:created>
  <dcterms:modified xsi:type="dcterms:W3CDTF">2024-11-26T05:35:16Z</dcterms:modified>
</cp:coreProperties>
</file>