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OdRF\Rozpočet Olomouckého kraje\2025\ZOK 16.12.2024\"/>
    </mc:Choice>
  </mc:AlternateContent>
  <xr:revisionPtr revIDLastSave="0" documentId="13_ncr:1_{F604287B-7259-458B-BD70-A51876462B65}" xr6:coauthVersionLast="47" xr6:coauthVersionMax="47" xr10:uidLastSave="{00000000-0000-0000-0000-000000000000}"/>
  <bookViews>
    <workbookView xWindow="-120" yWindow="-120" windowWidth="29040" windowHeight="15840" firstSheet="2" activeTab="7" xr2:uid="{00000000-000D-0000-FFFF-FFFF00000000}"/>
  </bookViews>
  <sheets>
    <sheet name="Položky s mimořádným nárůstem" sheetId="41" state="hidden" r:id="rId1"/>
    <sheet name="Výčíslení úspory" sheetId="42" state="hidden" r:id="rId2"/>
    <sheet name="celkem" sheetId="20" r:id="rId3"/>
    <sheet name="02" sheetId="40" r:id="rId4"/>
    <sheet name="03" sheetId="3" r:id="rId5"/>
    <sheet name="10" sheetId="45" r:id="rId6"/>
    <sheet name="11" sheetId="27" r:id="rId7"/>
    <sheet name="12" sheetId="46" r:id="rId8"/>
    <sheet name="19" sheetId="31" state="hidden" r:id="rId9"/>
  </sheets>
  <definedNames>
    <definedName name="_xlnm.Print_Area" localSheetId="3">'02'!$B$1:$I$51</definedName>
    <definedName name="_xlnm.Print_Area" localSheetId="4">'03'!$B$1:$I$31</definedName>
    <definedName name="_xlnm.Print_Area" localSheetId="5">'10'!$B$1:$J$46</definedName>
    <definedName name="_xlnm.Print_Area" localSheetId="6">'11'!$B$1:$J$39</definedName>
    <definedName name="_xlnm.Print_Area" localSheetId="7">'12'!$B$1:$J$19</definedName>
    <definedName name="_xlnm.Print_Area" localSheetId="8">'19'!$B$1:$H$43</definedName>
    <definedName name="_xlnm.Print_Area" localSheetId="2">celkem!$A$1:$I$19</definedName>
    <definedName name="_xlnm.Print_Area" localSheetId="0">'Položky s mimořádným nárůstem'!$A$1:$K$79</definedName>
    <definedName name="_xlnm.Print_Area" localSheetId="1">'Výčíslení úspory'!$A$1:$K$71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20" l="1"/>
  <c r="G11" i="20"/>
  <c r="H10" i="20"/>
  <c r="G10" i="20"/>
  <c r="F9" i="20"/>
  <c r="H9" i="20"/>
  <c r="G9" i="20"/>
  <c r="H8" i="20"/>
  <c r="G8" i="20"/>
  <c r="H7" i="20"/>
  <c r="G7" i="20"/>
  <c r="H14" i="40"/>
  <c r="H33" i="3"/>
  <c r="H27" i="45"/>
  <c r="I27" i="45"/>
  <c r="I25" i="45"/>
  <c r="I41" i="45"/>
  <c r="I32" i="45"/>
  <c r="H9" i="45"/>
  <c r="I9" i="45"/>
  <c r="H25" i="45"/>
  <c r="H26" i="3"/>
  <c r="H13" i="3" s="1"/>
  <c r="H12" i="3" s="1"/>
  <c r="H21" i="3"/>
  <c r="H34" i="40"/>
  <c r="H12" i="40" s="1"/>
  <c r="H41" i="40"/>
  <c r="H13" i="40" s="1"/>
  <c r="K27" i="40"/>
  <c r="G10" i="40" s="1"/>
  <c r="K19" i="40"/>
  <c r="G9" i="40" s="1"/>
  <c r="H27" i="40"/>
  <c r="H10" i="40" s="1"/>
  <c r="H19" i="40"/>
  <c r="H9" i="40" s="1"/>
  <c r="I17" i="46"/>
  <c r="I16" i="46" s="1"/>
  <c r="I11" i="46"/>
  <c r="H11" i="46"/>
  <c r="H24" i="46" s="1"/>
  <c r="H26" i="46" s="1"/>
  <c r="H9" i="46"/>
  <c r="I9" i="46"/>
  <c r="G11" i="46"/>
  <c r="G24" i="46" s="1"/>
  <c r="G26" i="46" s="1"/>
  <c r="G27" i="45"/>
  <c r="G51" i="45" s="1"/>
  <c r="G53" i="45" s="1"/>
  <c r="H12" i="27"/>
  <c r="I35" i="27"/>
  <c r="I32" i="27"/>
  <c r="I14" i="27" s="1"/>
  <c r="I29" i="27"/>
  <c r="I13" i="27" s="1"/>
  <c r="I11" i="27"/>
  <c r="I21" i="27"/>
  <c r="H9" i="27"/>
  <c r="H16" i="27" s="1"/>
  <c r="H51" i="45" l="1"/>
  <c r="H53" i="45" s="1"/>
  <c r="H11" i="40"/>
  <c r="G8" i="40"/>
  <c r="H8" i="40"/>
  <c r="I24" i="46"/>
  <c r="I26" i="46" s="1"/>
  <c r="I51" i="45"/>
  <c r="I53" i="45" s="1"/>
  <c r="L35" i="27"/>
  <c r="I15" i="27"/>
  <c r="I12" i="27" s="1"/>
  <c r="G14" i="40" l="1"/>
  <c r="F14" i="40" l="1"/>
  <c r="F54" i="40" s="1"/>
  <c r="K52" i="42" l="1"/>
  <c r="K63" i="42"/>
  <c r="K57" i="42"/>
  <c r="K56" i="42"/>
  <c r="K54" i="42"/>
  <c r="K53" i="42"/>
  <c r="K51" i="42"/>
  <c r="K50" i="42"/>
  <c r="K15" i="42"/>
  <c r="K12" i="42"/>
  <c r="K9" i="42"/>
  <c r="J55" i="42" l="1"/>
  <c r="K55" i="42" s="1"/>
  <c r="J49" i="42"/>
  <c r="K49" i="42" s="1"/>
  <c r="J46" i="42"/>
  <c r="K46" i="42" s="1"/>
  <c r="J43" i="42"/>
  <c r="K43" i="42" s="1"/>
  <c r="J40" i="42"/>
  <c r="K40" i="42" s="1"/>
  <c r="J37" i="42"/>
  <c r="K37" i="42" s="1"/>
  <c r="J34" i="42"/>
  <c r="K34" i="42" s="1"/>
  <c r="J31" i="42"/>
  <c r="K31" i="42" s="1"/>
  <c r="J28" i="42"/>
  <c r="K28" i="42" s="1"/>
  <c r="J25" i="42"/>
  <c r="K25" i="42" s="1"/>
  <c r="J22" i="42"/>
  <c r="K22" i="42" s="1"/>
  <c r="J19" i="42"/>
  <c r="K19" i="42" s="1"/>
  <c r="J16" i="42"/>
  <c r="K16" i="42" s="1"/>
  <c r="J13" i="42"/>
  <c r="K13" i="42" s="1"/>
  <c r="J10" i="42"/>
  <c r="K10" i="42" s="1"/>
  <c r="J7" i="42"/>
  <c r="K7" i="42" s="1"/>
  <c r="J57" i="42"/>
  <c r="J56" i="42"/>
  <c r="J54" i="42"/>
  <c r="J53" i="42"/>
  <c r="J52" i="42"/>
  <c r="J51" i="42"/>
  <c r="J50" i="42"/>
  <c r="J48" i="42"/>
  <c r="J47" i="42"/>
  <c r="J45" i="42"/>
  <c r="J44" i="42"/>
  <c r="J42" i="42"/>
  <c r="J41" i="42"/>
  <c r="J39" i="42"/>
  <c r="J38" i="42"/>
  <c r="J36" i="42"/>
  <c r="J35" i="42"/>
  <c r="J33" i="42"/>
  <c r="J32" i="42"/>
  <c r="J30" i="42"/>
  <c r="J29" i="42"/>
  <c r="J27" i="42"/>
  <c r="J26" i="42"/>
  <c r="J24" i="42"/>
  <c r="J23" i="42"/>
  <c r="J21" i="42"/>
  <c r="J20" i="42"/>
  <c r="J18" i="42"/>
  <c r="J17" i="42"/>
  <c r="J15" i="42"/>
  <c r="J14" i="42"/>
  <c r="J12" i="42"/>
  <c r="J11" i="42"/>
  <c r="J9" i="42"/>
  <c r="J8" i="42"/>
  <c r="H57" i="42"/>
  <c r="G57" i="42"/>
  <c r="F57" i="42"/>
  <c r="E55" i="42"/>
  <c r="D55" i="42"/>
  <c r="D58" i="42" s="1"/>
  <c r="H54" i="42"/>
  <c r="G54" i="42"/>
  <c r="F54" i="42"/>
  <c r="H48" i="42"/>
  <c r="G48" i="42"/>
  <c r="F48" i="42"/>
  <c r="H45" i="42"/>
  <c r="G45" i="42"/>
  <c r="F45" i="42"/>
  <c r="F42" i="42"/>
  <c r="H39" i="42"/>
  <c r="G39" i="42"/>
  <c r="F39" i="42"/>
  <c r="H36" i="42"/>
  <c r="G36" i="42"/>
  <c r="F36" i="42"/>
  <c r="H33" i="42"/>
  <c r="K33" i="42" s="1"/>
  <c r="G33" i="42"/>
  <c r="F33" i="42"/>
  <c r="E31" i="42"/>
  <c r="H30" i="42"/>
  <c r="G30" i="42"/>
  <c r="F30" i="42"/>
  <c r="H27" i="42"/>
  <c r="G27" i="42"/>
  <c r="F27" i="42"/>
  <c r="H24" i="42"/>
  <c r="G24" i="42"/>
  <c r="F24" i="42"/>
  <c r="H21" i="42"/>
  <c r="G21" i="42"/>
  <c r="F21" i="42"/>
  <c r="E16" i="42"/>
  <c r="H15" i="42"/>
  <c r="G15" i="42"/>
  <c r="F15" i="42"/>
  <c r="H12" i="42"/>
  <c r="G12" i="42"/>
  <c r="F12" i="42"/>
  <c r="E10" i="42"/>
  <c r="H9" i="42"/>
  <c r="G9" i="42"/>
  <c r="F9" i="42"/>
  <c r="K27" i="42" l="1"/>
  <c r="E58" i="42"/>
  <c r="K21" i="42"/>
  <c r="K45" i="42"/>
  <c r="K39" i="42"/>
  <c r="K24" i="42"/>
  <c r="K30" i="42"/>
  <c r="K36" i="42"/>
  <c r="K48" i="42"/>
  <c r="K58" i="42"/>
  <c r="K62" i="42" s="1"/>
  <c r="K64" i="42" s="1"/>
  <c r="J58" i="42"/>
  <c r="J79" i="41" l="1"/>
  <c r="J4" i="41" l="1"/>
  <c r="J16" i="41" l="1"/>
  <c r="J62" i="41" l="1"/>
  <c r="J59" i="41"/>
  <c r="J56" i="41"/>
  <c r="J52" i="41"/>
  <c r="J47" i="41"/>
  <c r="J36" i="41"/>
  <c r="J25" i="41"/>
  <c r="J12" i="41"/>
  <c r="J8" i="41"/>
  <c r="I65" i="41" l="1"/>
  <c r="I66" i="41"/>
  <c r="G10" i="42"/>
  <c r="F10" i="42"/>
  <c r="I10" i="42" s="1"/>
  <c r="F10" i="31" l="1"/>
  <c r="G10" i="31"/>
  <c r="E10" i="31"/>
  <c r="G29" i="42" l="1"/>
  <c r="G28" i="42"/>
  <c r="G31" i="42" l="1"/>
  <c r="G32" i="42" l="1"/>
  <c r="G37" i="42"/>
  <c r="G42" i="42"/>
  <c r="H42" i="42"/>
  <c r="K42" i="42" s="1"/>
  <c r="F40" i="42" l="1"/>
  <c r="I40" i="42" s="1"/>
  <c r="G40" i="42"/>
  <c r="F37" i="42"/>
  <c r="I37" i="42" s="1"/>
  <c r="G16" i="27" l="1"/>
  <c r="G41" i="42"/>
  <c r="F41" i="42"/>
  <c r="G38" i="42"/>
  <c r="F38" i="42"/>
  <c r="G43" i="42" l="1"/>
  <c r="H51" i="42"/>
  <c r="F51" i="42"/>
  <c r="G51" i="42"/>
  <c r="G44" i="42" l="1"/>
  <c r="F43" i="42"/>
  <c r="I43" i="42" s="1"/>
  <c r="F44" i="42"/>
  <c r="G49" i="42" l="1"/>
  <c r="F49" i="42"/>
  <c r="I49" i="42" s="1"/>
  <c r="F50" i="42"/>
  <c r="G50" i="42"/>
  <c r="F16" i="3"/>
  <c r="G16" i="3" l="1"/>
  <c r="G13" i="42" s="1"/>
  <c r="F26" i="42"/>
  <c r="F25" i="42"/>
  <c r="I25" i="42" s="1"/>
  <c r="E7" i="20"/>
  <c r="G33" i="3" l="1"/>
  <c r="G35" i="3" l="1"/>
  <c r="G14" i="42"/>
  <c r="F7" i="20"/>
  <c r="F11" i="42"/>
  <c r="I11" i="42" s="1"/>
  <c r="G54" i="40"/>
  <c r="G11" i="42" s="1"/>
  <c r="F20" i="42" l="1"/>
  <c r="F19" i="42"/>
  <c r="G19" i="42"/>
  <c r="F56" i="40"/>
  <c r="G56" i="40"/>
  <c r="H54" i="40" l="1"/>
  <c r="H56" i="40" s="1"/>
  <c r="G17" i="42"/>
  <c r="F63" i="42"/>
  <c r="G20" i="42"/>
  <c r="I19" i="42"/>
  <c r="G63" i="42" l="1"/>
  <c r="F56" i="42"/>
  <c r="G18" i="42"/>
  <c r="G69" i="42" s="1"/>
  <c r="F18" i="42"/>
  <c r="F69" i="42" s="1"/>
  <c r="F17" i="42"/>
  <c r="F8" i="42"/>
  <c r="I8" i="42" s="1"/>
  <c r="G7" i="42" l="1"/>
  <c r="G8" i="42"/>
  <c r="G56" i="42"/>
  <c r="F12" i="31" l="1"/>
  <c r="E12" i="31"/>
  <c r="E45" i="31" s="1"/>
  <c r="E47" i="31" l="1"/>
  <c r="F53" i="42"/>
  <c r="G52" i="42"/>
  <c r="F45" i="31"/>
  <c r="G53" i="42" l="1"/>
  <c r="F47" i="31"/>
  <c r="F29" i="42" l="1"/>
  <c r="F28" i="42"/>
  <c r="I28" i="42" s="1"/>
  <c r="G26" i="42" l="1"/>
  <c r="G25" i="42"/>
  <c r="F32" i="42" l="1"/>
  <c r="F31" i="42"/>
  <c r="I31" i="42" s="1"/>
  <c r="G44" i="27" l="1"/>
  <c r="F35" i="42" s="1"/>
  <c r="F34" i="42"/>
  <c r="H44" i="27"/>
  <c r="G34" i="42"/>
  <c r="G35" i="42" l="1"/>
  <c r="H46" i="27"/>
  <c r="G46" i="27"/>
  <c r="G55" i="42"/>
  <c r="I34" i="42"/>
  <c r="G22" i="31"/>
  <c r="I8" i="3" l="1"/>
  <c r="G16" i="42" l="1"/>
  <c r="H63" i="42" l="1"/>
  <c r="G16" i="31"/>
  <c r="I63" i="42" l="1"/>
  <c r="H20" i="42" l="1"/>
  <c r="K20" i="42" l="1"/>
  <c r="I20" i="42"/>
  <c r="F55" i="42" l="1"/>
  <c r="I55" i="42" s="1"/>
  <c r="F13" i="42"/>
  <c r="F16" i="42"/>
  <c r="I16" i="42" s="1"/>
  <c r="F7" i="42"/>
  <c r="I7" i="42" s="1"/>
  <c r="I13" i="42" l="1"/>
  <c r="F33" i="3"/>
  <c r="F14" i="42" l="1"/>
  <c r="F35" i="3"/>
  <c r="G23" i="42" l="1"/>
  <c r="G22" i="42"/>
  <c r="F23" i="42"/>
  <c r="F22" i="42"/>
  <c r="I22" i="42" s="1"/>
  <c r="I14" i="42"/>
  <c r="I10" i="27" l="1"/>
  <c r="I9" i="27" l="1"/>
  <c r="I16" i="27" s="1"/>
  <c r="I44" i="27" l="1"/>
  <c r="H35" i="42" l="1"/>
  <c r="I46" i="27"/>
  <c r="I35" i="42" l="1"/>
  <c r="K35" i="42"/>
  <c r="E9" i="20" l="1"/>
  <c r="D12" i="20" l="1"/>
  <c r="E12" i="20"/>
  <c r="F8" i="20" l="1"/>
  <c r="G46" i="42" l="1"/>
  <c r="G58" i="42" s="1"/>
  <c r="G62" i="42" s="1"/>
  <c r="G64" i="42" s="1"/>
  <c r="F46" i="42"/>
  <c r="H41" i="42"/>
  <c r="H47" i="42" l="1"/>
  <c r="K47" i="42" s="1"/>
  <c r="G47" i="42"/>
  <c r="G68" i="42" s="1"/>
  <c r="G70" i="42" s="1"/>
  <c r="F47" i="42"/>
  <c r="F68" i="42" s="1"/>
  <c r="F70" i="42" s="1"/>
  <c r="I46" i="42"/>
  <c r="F58" i="42"/>
  <c r="K41" i="42"/>
  <c r="I41" i="42"/>
  <c r="I47" i="42" l="1"/>
  <c r="F62" i="42"/>
  <c r="F64" i="42" l="1"/>
  <c r="H18" i="42" l="1"/>
  <c r="K18" i="42" l="1"/>
  <c r="K69" i="42" s="1"/>
  <c r="H69" i="42"/>
  <c r="I69" i="42" s="1"/>
  <c r="H56" i="42" l="1"/>
  <c r="I56" i="42" s="1"/>
  <c r="F10" i="20" l="1"/>
  <c r="F12" i="20" s="1"/>
  <c r="H23" i="42" l="1"/>
  <c r="K23" i="42" l="1"/>
  <c r="I23" i="42"/>
  <c r="I14" i="3" l="1"/>
  <c r="H10" i="3" l="1"/>
  <c r="G12" i="20"/>
  <c r="H9" i="3" l="1"/>
  <c r="H16" i="3" l="1"/>
  <c r="G12" i="31"/>
  <c r="H35" i="3" l="1"/>
  <c r="H52" i="42"/>
  <c r="G45" i="31"/>
  <c r="H11" i="31"/>
  <c r="H53" i="42" l="1"/>
  <c r="I53" i="42" s="1"/>
  <c r="G47" i="31"/>
  <c r="I52" i="42"/>
  <c r="H58" i="42"/>
  <c r="H12" i="31"/>
  <c r="H62" i="42" l="1"/>
  <c r="I58" i="42"/>
  <c r="H64" i="42" l="1"/>
  <c r="I64" i="42" s="1"/>
  <c r="I62" i="42"/>
  <c r="H32" i="42" l="1"/>
  <c r="H29" i="42" l="1"/>
  <c r="K29" i="42" s="1"/>
  <c r="H44" i="42"/>
  <c r="K44" i="42" s="1"/>
  <c r="I29" i="42"/>
  <c r="K32" i="42"/>
  <c r="I32" i="42"/>
  <c r="H50" i="42"/>
  <c r="I50" i="42" s="1"/>
  <c r="I44" i="42" l="1"/>
  <c r="H38" i="42" l="1"/>
  <c r="H17" i="42"/>
  <c r="K38" i="42" l="1"/>
  <c r="I38" i="42"/>
  <c r="K17" i="42"/>
  <c r="I17" i="42"/>
  <c r="H26" i="42"/>
  <c r="K26" i="42" l="1"/>
  <c r="K68" i="42" s="1"/>
  <c r="K70" i="42" s="1"/>
  <c r="I26" i="42"/>
  <c r="H68" i="42"/>
  <c r="I15" i="3"/>
  <c r="H70" i="42" l="1"/>
  <c r="I70" i="42" s="1"/>
  <c r="I68" i="42"/>
  <c r="H1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Vítková Petra</author>
  </authors>
  <commentList>
    <comment ref="B9" authorId="0" shapeId="0" xr:uid="{1D9D8AE2-7DF2-4A46-9F81-EBBE8DDCACD9}">
      <text>
        <r>
          <rPr>
            <b/>
            <sz val="9"/>
            <color indexed="81"/>
            <rFont val="Tahoma"/>
            <family val="2"/>
            <charset val="238"/>
          </rPr>
          <t>Vítková Petra:</t>
        </r>
        <r>
          <rPr>
            <sz val="9"/>
            <color indexed="81"/>
            <rFont val="Tahoma"/>
            <family val="2"/>
            <charset val="238"/>
          </rPr>
          <t xml:space="preserve">
</t>
        </r>
      </text>
    </comment>
  </commentList>
</comments>
</file>

<file path=xl/sharedStrings.xml><?xml version="1.0" encoding="utf-8"?>
<sst xmlns="http://schemas.openxmlformats.org/spreadsheetml/2006/main" count="392" uniqueCount="195">
  <si>
    <t>Zastupitelé</t>
  </si>
  <si>
    <t xml:space="preserve">Správce: </t>
  </si>
  <si>
    <t>§</t>
  </si>
  <si>
    <t>seskupení položek</t>
  </si>
  <si>
    <t>Název seskupení položek</t>
  </si>
  <si>
    <t>%</t>
  </si>
  <si>
    <t>v tis.Kč</t>
  </si>
  <si>
    <t>Neinvestiční nákupy a související výdaje</t>
  </si>
  <si>
    <t>Celkem</t>
  </si>
  <si>
    <t>Neinvestiční transfery obyvatelstvu</t>
  </si>
  <si>
    <t>Komentář:</t>
  </si>
  <si>
    <t>Konzultační, poradenské a právní služby</t>
  </si>
  <si>
    <t>Služby školení a vzdělávání</t>
  </si>
  <si>
    <t>Nákup ostatních služeb</t>
  </si>
  <si>
    <t>Povinné pojistné na sociální zabezpečení a příspěvek na státní politiku zaměstnanosti</t>
  </si>
  <si>
    <t>Pohonné hmoty a maziva</t>
  </si>
  <si>
    <t>Služby peněžních ústavů</t>
  </si>
  <si>
    <t>Pohoštění</t>
  </si>
  <si>
    <t>Nájemné</t>
  </si>
  <si>
    <t>§ 6172, seskupení pol. 51 - Neinvestiční nákupy a související výdaje</t>
  </si>
  <si>
    <t>ORJ - 03</t>
  </si>
  <si>
    <t>Povinné pojistné na veřejné zdravotní pojištění</t>
  </si>
  <si>
    <t>vedoucí odboru</t>
  </si>
  <si>
    <t xml:space="preserve">Odbor životního prostředí a zemědělství </t>
  </si>
  <si>
    <t xml:space="preserve">Odbor sociálních věcí </t>
  </si>
  <si>
    <t xml:space="preserve">Odbor dopravy a silničního hospodářství </t>
  </si>
  <si>
    <t>Odbor (kancelář)</t>
  </si>
  <si>
    <t>ORJ</t>
  </si>
  <si>
    <t xml:space="preserve">Odbor ekonomický  </t>
  </si>
  <si>
    <t xml:space="preserve">Odbor zdravotnictví </t>
  </si>
  <si>
    <t>§ 6409, seskupení pol. 51 - Neinvestiční nákupy a související výdaje</t>
  </si>
  <si>
    <t>ORJ - 10</t>
  </si>
  <si>
    <t>Mgr. Miroslav Gajdůšek, MBA</t>
  </si>
  <si>
    <t>ORJ - 11</t>
  </si>
  <si>
    <t>ORJ - 12</t>
  </si>
  <si>
    <t xml:space="preserve">a) Odbory Krajského úřadu Olomouckého kraje </t>
  </si>
  <si>
    <t>Odbor kancelář ředitele</t>
  </si>
  <si>
    <t xml:space="preserve">Neinvestiční transfery obcím </t>
  </si>
  <si>
    <t xml:space="preserve">Odbor podpory řízení příspěvkových organizací </t>
  </si>
  <si>
    <t>ORJ - 19</t>
  </si>
  <si>
    <t xml:space="preserve">vedoucí odboru </t>
  </si>
  <si>
    <t xml:space="preserve">Odbor kontroly </t>
  </si>
  <si>
    <t>1. Projekt Rodinných pasů v Olomouckém kraji</t>
  </si>
  <si>
    <t xml:space="preserve">Ostatní nákupy jinde nezařazené </t>
  </si>
  <si>
    <t xml:space="preserve">Odbor majetkový, právní a správních činností </t>
  </si>
  <si>
    <t>Odbor strategického rozvoje kraje</t>
  </si>
  <si>
    <t xml:space="preserve"> </t>
  </si>
  <si>
    <t>Výdaje odborů - provozní výdaje</t>
  </si>
  <si>
    <t xml:space="preserve">Odbor informačních technologií </t>
  </si>
  <si>
    <t>Odbor investic</t>
  </si>
  <si>
    <t>Odbor školství a mládeže</t>
  </si>
  <si>
    <t>Odbor sportu, kultury a památkové péče</t>
  </si>
  <si>
    <t>Odbor kancelář hejtmana</t>
  </si>
  <si>
    <t>Skutečnost 2015</t>
  </si>
  <si>
    <t>Skutečnost 2016</t>
  </si>
  <si>
    <t>3a</t>
  </si>
  <si>
    <t>3b</t>
  </si>
  <si>
    <t>Platy a podobné související výdaje</t>
  </si>
  <si>
    <t>Neinvestiční transfery veřejnoprávním subjektům a mezi peněžními fondy téhož subjektu a platby daní</t>
  </si>
  <si>
    <t>Služby pro výkon státní správy v oblasti výběrových řízeních zdravotnických zařízení dle zákona č. 48/1997 Sb., včetně provedení analýzy zdravotního stavu obyvatel OK a systém hospicové péče v OK.</t>
  </si>
  <si>
    <t>Platy zaměstnanců v pracovním poměru vyjma zaměstnanců na služebních místech</t>
  </si>
  <si>
    <t>Nájemné při zajištění porad s pracovníky příspěvkových organizací zřizovaných Olomouckým krajem včetně pracovní porady vedení Olomouckého kraje s příspěvkovými organizacemi.</t>
  </si>
  <si>
    <t>Občerstvení při jednáních s pracovníky příspěvkových organizací zřizovaných Olomouckým krajem včetně pracovní porady vedení Olomouckého kraje s příspěvkovými organizacemi.</t>
  </si>
  <si>
    <t>Nákup materiálu j.n.</t>
  </si>
  <si>
    <t>7=6/4</t>
  </si>
  <si>
    <t>6=5/3</t>
  </si>
  <si>
    <t xml:space="preserve">Cestovné </t>
  </si>
  <si>
    <t>Členský příspěvek  - Národní sportovní centrum Prostějov, z.s.</t>
  </si>
  <si>
    <t xml:space="preserve">Odborné konzultace spojené s veřejnými zakázkami na nákup komodit a služeb a odborné konzultace se specialisty pro potřeby podpory řízení PO. </t>
  </si>
  <si>
    <t>Schválený rozpočet 2020</t>
  </si>
  <si>
    <t>Návrh rozpočtu 2021</t>
  </si>
  <si>
    <t>5. Centrála cestovního ruchu OK</t>
  </si>
  <si>
    <t>6. Zajištění projektů Smart Region - Olomoucký kraj</t>
  </si>
  <si>
    <t>Balíková položka pro celý KÚOK na přípravu a realizaci konkrétních projektů v oblasti smart opatření, které schválí řídící výbor Smart Regionu Olomouckého kraje. Dále se předpokládá i nákup expertního poradenství k jednotlivým navrženým opatřením v koncepci na území Olomouckého kraje.</t>
  </si>
  <si>
    <t>Náklady související s polepy vozidel a administrace dvou veřejných zakázek (dezinfekce a OOP).</t>
  </si>
  <si>
    <t>Nákup polepů na pořízená vozidla pro příspěvkové organizace Olomouckého kraje.</t>
  </si>
  <si>
    <t>Upravený rozpočet k 
30. 9. 2020</t>
  </si>
  <si>
    <t xml:space="preserve">Ing. Miroslava Kubová Březinová </t>
  </si>
  <si>
    <t>Služby dle  smlouvy BOZP, PO a OŽP jsou poskytovány Olomouckému kraji (Krajskému úřadu Olomouckého kraje) a příspěvkovým organizacím mimo Správy silnic Olomouckého kraje. Cena celkem za 12 měsíců poskytování služeb, včetně 21% DPH činí 31 596 626,55 Kč. Za poskytnuté služby je fakturováno měsíčně vždy 1/12 z ceny celkem za uplynulý kalendářní měsíc, se splatností 30 dní od doručení faktur. Smlouva obsahuje ustanovení týkající se vyhrazené změny sazby DPH a změny ceny v důsledku inflace. Dále byly v souladu s § 100 zákona o zadávání veřejných zakázek vyhrazeny změny závazku, a to navýšení/snížení počtu poskytovaných služeb a vyhrazených technických zařízení dle stavu k 31. 12. uplynulého kalendářního roku. Z tohoto důvodu lze očekávat navýšení plnění dle úpravy poskytovaných služeb. Aktualizovaný přehled poskytovaných služeb a vyhrazených technických zařízení bude zpracován nejpozději do 31. 1. běžného kalendářního roku. Změny závazku a z toho vyplývající změny ceny budou vždy řešeny formou dodatku ke Smlouvě s účinností od 1. 4.  běžného kalendářního roku. Smlouva o poskytování služeb BOZP, PO a OŽP byla uzavřena na základě zadávacího řízení veřejné zakázky „Komplexní služby v oblasti bezpečnosti a ochrany zdraví při práci, požární ochrany a ochrany životního prostředí“, které proběhlo v období září 2019 – leden 2020. Smlouva byla schválena usnesením Rady Olomouckého kraje č. UR/80/39/2020 ze dne 13. 1. 2020. Předchozí smlouvy BOZP, PO a OŽP byly dvě a obě byly uzavřeny s poskytovatelem služeb: Vzdělávací institut, s.r.o., IČO 13692020, a to na dobu neurčitou. První smlouva byla v roce 2004 uzavřena pro příspěvkové organizace Olomouckého kraje z oblasti školství. V roce 2016 byly pod tuto smlouvu zahrnuty také příspěvkové organizace Olomouckého kraje z oblasti kultury a zdravotnictví. Druhá smlouva byla uzavřena v roce 2012 pro příspěvkové organizace Olomouckého kraje z oblasti sociální. S ohledem na skutečnost, že ke smlouvě z roku 2004 nelze dodatkem provést aktualizaci stavu poskytovaných služeb, neboť je již vyčerpán limit pro podstatnou změnu závazku ze smlouvy dle § 222 zákona o zadávání veřejných zakázek, bylo provedeno zadávací řízení na novou smlouvu. 
Výpověď ze „starých“ smluv BOZP, PO a OŽP schválila Rada Olomouckého kraje usnesením č. UR/84/26/2020 ze dne 09. 03. 2020. Výpovědní doba začala běžet ode dne 1. 4. 2020 a končila uplynutím šesti měsíců od tohoto data, tj. poskytování služeb dle „starých“ smluv BOZP, PO a OŽP skončila ke dni 30. 09. 2020. Od 1. 10. 2020 poskytuje služby BOZP, PO a OŽP Olomouckému kraji (Krajskému úřadu Olomouckého kraje) a příspěvkovým organizacím již nový poskytovatel služeb: SAFETY PRO s.r.o.</t>
  </si>
  <si>
    <t xml:space="preserve">Olomoucký kraj má v současné době uzavřené 2 pojistné smlouvy, obě pojistné smlouvy jsou uzavřené na dobu neurčitou, mají stanovený stejný pojistný rok od 1. 12. kalendářního roku do 30. 11. následujícího kalendářního roku a způsob úhrady pojistného. Poskytovatelem pojištění je Generali Česká pojišťovna a.s., IČO: 45272956. Pojistné se hradí ve čtvrtletních splátkách za uplynulé pojistné čtvrtletí příslušného kalendářního roku. 
První pojistná smlouva se týká pojištění majetku a odpovědnosti s výjimkou vozidel. Pojištěnými jsou Olomoucký kraj, jeho příspěvkové organizace a obchodní společnost Nemocnice Olomouckého kraje a.s. Předmětem poskytovaných služeb je pojištění živelní, pojištění odcizení, pojištění skel, pojištění elektronických zařízení, pojištění strojů, pojištění věci při dopravě, pojištění koní, pojištění lesů, lesních porostů a sadových úprav a pojištění odpovědnosti. Touto smlouvou je pojištěn majetek v hodnotě cca 40 mld. Kč. Částka pojistného za pojistný rok činí 25 948 037 Kč.
Druhá pojistná smlouva se týká sdruženého pojištění souboru vozidel. Pojištěnými jsou Olomoucký kraj, příspěvkové organizace a obchodní společnosti založené pojistníkem (Olomouckým krajem). Předmětem poskytovaných služeb je pojištění zákonné (povinné), havarijní, pojištění skel a pojištění odpovědnosti za újmu z provozu motorových vozidel. Ke dni 12. 11. 2020 je pojištěno 1247 vozidel. V průběhu pojistného roku dochází průběžně dle potřeb pojištěných k připojištění a odpojištění vozidel prostřednictvím pojišťovacího makléře společnosti SATUM CZECH s.r.o. K výročnímu dni pojistné smlouvy se provádí aktualizace stavu vozového parku a aktualizace pojistné částky formou dodatku ke smlouvě. Dle posledního dodatku (Dodatek č. 2) činí celkové roční pojistné částku 11 107 720 Kč (pojistný rok od 1. 12. 2019 do  30. 11. 2020). Doplatek pojistného (připojištění/odpojištění vozidel v průběhu roku) za uplynulý pojistný rok činil částku 253 199 Kč. V návaznosti na obnovu vozového parku Krajského úřadu Olomouckého kraje a příspěvkových organizací dochází každý rok k nárůstu celkové roční částky pojistného. Největší dopad na navýšení částky pojistného má pořízení nových sanitních vozidel pro Zdravotnickou záchrannou službu Olomouckého kraje, případně vozidel údržby, které pořizuje Správa silnic Olomouckého kraje v souladu se svým schváleným Provozním plánem. Předpokládaný nárůst pojistného pro další pojistný rok dle sdělení pojišťovacího makléře ze dne 12. 11. 2020 by měl činit cca 856 tis. Kč, doplatek za tento pojistný rok cca 140 tis. Kč. Přesné částky budou k dispozici až 1. 12. 2020. 
Obě pojistné smlouvy byly uzavřeny na základě zadávacího řízení veřejné zakázky „Centrální pojištění nemovitého a movitého majetku, vozidel a odpovědnosti Olomouckého kraje a jeho organizací“, které proběhlo na podzim roku 2017 v souladu se zákonem o zadávání veřejných zakázek. Předchozí pojistné smlouvy byly uzavřeny na dobu určitou 5 let. S ohledem na složitost veřejné zakázky bylo rozhodnuto, že nové smlouvy budou uzavřeny na dobu neurčitou. Předpokládaná hodnota veřejné zakázky činila 140 mil. Kč. Vyhrazená změna závazku byla stanovena v částce 8 mil. Kč.                                                    
 </t>
  </si>
  <si>
    <t xml:space="preserve">mezisoučet </t>
  </si>
  <si>
    <t xml:space="preserve">4. Členský příspěvek Inovační centrum Olomouckého kraje </t>
  </si>
  <si>
    <t>Odbory - provozní výdaje</t>
  </si>
  <si>
    <t xml:space="preserve">Celkem </t>
  </si>
  <si>
    <t xml:space="preserve">Rekapitulace: </t>
  </si>
  <si>
    <t>Schválený rozpočet 2021</t>
  </si>
  <si>
    <t>Návrh rozpočtu 2022</t>
  </si>
  <si>
    <t xml:space="preserve">Běžné výdaje </t>
  </si>
  <si>
    <t>Kapitálové výdaje</t>
  </si>
  <si>
    <t>Upravený rozpočet k 
31. 7. 2021</t>
  </si>
  <si>
    <t xml:space="preserve">z toho: běžné výdaje </t>
  </si>
  <si>
    <t xml:space="preserve">           kapitálové výdaje </t>
  </si>
  <si>
    <t>ORJ - 02</t>
  </si>
  <si>
    <t>Personální útvar</t>
  </si>
  <si>
    <t xml:space="preserve">Mgr. Bc. Jitka Keková </t>
  </si>
  <si>
    <t>vedoucí útvaru</t>
  </si>
  <si>
    <t>11. SAFETY PRO s.r.o., Olomouc - Smlouva č. 200/00883/OPŘPO/DSM, poskytování služeb v oblasti bezpečnosti práce a požární ochrany</t>
  </si>
  <si>
    <t xml:space="preserve">23. SAFETY PRO s.r.o., Olomouc - smlouva č. 2020/00883/OPŘPO/DSM - poskytování služeb v oblasti bezpečnosti a ochrany zdraví při práci, požární ochrany a ochrany životního prostředkí pro Olomoucký kraj a příspěvkové organizace OK (na základě vyhrazené změny závazku ze smlouvy, lze v roce 2022 předpokládat navýšení ceny v důsledku inflace a současně v důsledku aktualizace počtu poskytovaných služeb a vyhrazených technických zařízení) </t>
  </si>
  <si>
    <t>Roční členský příspěvěk Inovačnímu centru Olomouckého kraje (ICOK) na základě smlouvy č. 2011/04110/OSR/DSM. Výši a dobu splatnosti členského příspěvku stanovuje valná hromada ICOK.</t>
  </si>
  <si>
    <t xml:space="preserve">Prostředky rozpočtované na této položce zahrnují náklady na členský příspěvek pro Centrálu cestovního ruchu OK pro rok 2022 (schváleno usnesením Zastupitelstva Olomouckého kraje č. UZ/17/72/2019 ze dne 23. 9. 2019) - UZ 153. </t>
  </si>
  <si>
    <t xml:space="preserve">Projekt Rodinných pasů v Olomouckém kraji je realizován od roku 2007. V projektu se bude pokračovat i v roce 2022, a to na základě smlouvy o dílo, která byla uzavřena v roce 2019.  Pro rok 2022 jsou očekávány náklady cca 1 125 300 Kč s ohledem na nastavené zadání VZMR, počet realizovaných akcí pro držitele rodinných pasů, počet vydaných pasů, kontaktování potenciálních zájemců ze strany měst a obcí, resp. jejich příspěvkových organizací, provozovatelů zařízení v oblasti kultury, sportu, volnočasových aktivit a cestovního ruchu, administraci projektu, vedení databáze, rozeslání informačních materiálů, výrobu samolepek Rodinný pas s daným grafickým provedením, výrobu informačních letáků s oboustranným plnobarevným tiskem, výrobu drobných propagačních předmětů, výrobu reklamních letáků propagující Rodinný pas, tisk a distribuci Rodinných pasů zapojeným rodinám v Olomouckém kraji, aktualizaci sekce internetových stránek Rodinné pasy a další  aktivity. Administrátorem projektu je firma SunDrive Communications s.r.o. Jedná se o aktivitu v samostatné působnosti. </t>
  </si>
  <si>
    <t>1. Hry X. letní olympiády dětí a mládeže 2021</t>
  </si>
  <si>
    <t xml:space="preserve">Jedná se o pokračování cyklu Olympiád pro děti a mládež - letní verze. V termínu od 26.6. - 1.7.2022 se uskuteční v Olomouckém kraji již X. letní olympiáda dětí a mládeže za účasti 14 krajů. Zahrnuje finanční prostředky na úhradu komplexních organizačních nákladů pro účastníky, dopravu účastníků, odměnu trenérům. Celkový předpokládaný počet účastníků za Olomoucký kraj je 316. Oproti předchozí letní olympiádě v Libereckém kraji (IX. letní ODM 2019) došlo k navýšení počtu sportů na 20, kdy dojde ke zvýšení nákladů celé olympiády. </t>
  </si>
  <si>
    <t>2. Hry X. letní olympiády dětí a mládeže 2021</t>
  </si>
  <si>
    <t>Jedná se o finanční prostředky na organizaci Her X. letní olympiády dětí a mládeže ČR 2022. Celková výše činí 17 634 500 Kč ( 15 000 000 Kč - smluvní závazek z uzavřené smlouvy mezi OK a ČOV a Českou olympijskou a.s. + 1 934 500 Kč - navýšený účastnický poplatek o 100 Kč/účastníka ze strany Správy kolejí a menz UPOL/řešeno Dodatkem č.1 Smlouvy + 700 000 Kč - újma za neubytované studenty/řešeno Dodatkem č.2 Smlouvy)</t>
  </si>
  <si>
    <t>Novelou vodního zákona č. 544/2020 Sb., která nabyl účinnosti dne 1.2.2021, bylo uloženo krajům zpracování Plánu pro sucho a stavu nedostatku vody pro území kraje.Plán zahrnuje základní část (údaje potřebné pro zvládání sucha v daném území, charakteristiku území, popis vodních zdrojů vč. záložních a jejich případné zastupitelnosti, popis úpravy, dopravy, převodů vody a zásobování vodou, seznam a popis technických zařízení využitelých k řešení stavu nedostatku vody, seznam uživatelů vody významných pro dané území, seznam povolených nakládání s vodami významněji ovlivňujících množství a jakost vod, popis rizik sucha a místní směrodatné loimity a kritéria pro vyhlášení stavu nedostatku vody), operativní část (obsahuje seznam orgánů veřejné moci a osob podílejících se na zvládání sucha a stavu neodstatku vody, popis čínností, které vykonávají, popis přenosu informací, priority zásobování, návrh postupů pro zvládání sucha a opatření při vyhlášení stavu nedostatku vody) a grafickou část (mapy a plány, na kterých jsou zakreslena zejména území ohrožená suchem, vodohospodářské a vodárenské soustavy, zdroje a úpravny vody a uživatelé vody, významní pro dané území). Plán pro sucho musí být zpracován nejpozději do 31.12.2022.</t>
  </si>
  <si>
    <t>Běžné výdaje</t>
  </si>
  <si>
    <t>3. Výdaje Olomouckého kraje na rok 2022</t>
  </si>
  <si>
    <r>
      <t xml:space="preserve">Odbory - platy a podobné související výdaje </t>
    </r>
    <r>
      <rPr>
        <sz val="10"/>
        <rFont val="Arial"/>
        <family val="2"/>
        <charset val="238"/>
      </rPr>
      <t>(ORJ 01, 02 a 03)</t>
    </r>
  </si>
  <si>
    <t xml:space="preserve">Neinvestiční transfery spolkům </t>
  </si>
  <si>
    <t>Položky rozpočtu odborů s mimořádným nárůstem výdajů</t>
  </si>
  <si>
    <t>Odbor</t>
  </si>
  <si>
    <t>Akce - popis</t>
  </si>
  <si>
    <t>Schválený Rozpočet 2021</t>
  </si>
  <si>
    <t>Nárůst 2022-2021</t>
  </si>
  <si>
    <t>Poznámka</t>
  </si>
  <si>
    <t>07 EO</t>
  </si>
  <si>
    <t>Rezerva na splátky revolvingu SSOK</t>
  </si>
  <si>
    <t>nezbytné</t>
  </si>
  <si>
    <t>08 OSR</t>
  </si>
  <si>
    <t>K potvrzení ROK</t>
  </si>
  <si>
    <t>09 OŽP</t>
  </si>
  <si>
    <t>zákonná povinnost</t>
  </si>
  <si>
    <t>11 OSV</t>
  </si>
  <si>
    <t>13 OSKP</t>
  </si>
  <si>
    <t>Podepsaná smlouva</t>
  </si>
  <si>
    <t>14 OZ</t>
  </si>
  <si>
    <t>18 OKH</t>
  </si>
  <si>
    <t>K potvrzení ROK                   Celkové náklady sníženy díky razantnímu poklesu na kriz. Řízení a TK Plus</t>
  </si>
  <si>
    <t>celkem</t>
  </si>
  <si>
    <t>z toho k potvrzení v ROK</t>
  </si>
  <si>
    <t>Položka rozpočtu s mimořádným objemem výdajů bez nárůstu</t>
  </si>
  <si>
    <t>tuto položku bude třeba spíše prověřit, asi se nepodaří dosáhnout úspory v rozpočtu</t>
  </si>
  <si>
    <t>03 OKŘ</t>
  </si>
  <si>
    <t>Komentář :</t>
  </si>
  <si>
    <t>V roce 2017, 2018 a 2019 měl kraj 4 smlouvy řešící tuto problematiku</t>
  </si>
  <si>
    <t>Oblast školství</t>
  </si>
  <si>
    <t>oblast kultury</t>
  </si>
  <si>
    <t>oblast zdravotnictví</t>
  </si>
  <si>
    <t>oblast sociální</t>
  </si>
  <si>
    <t>celkem v r. 2017 a 2018, v roce 2019 mírný nárůst</t>
  </si>
  <si>
    <t>Schváleno v ROK 18.10.2021</t>
  </si>
  <si>
    <t>06 OIT</t>
  </si>
  <si>
    <t>Navýšení celkových výdajů odboru dle ROK 18.10.2021</t>
  </si>
  <si>
    <r>
      <t>Rezerva Rady OK byla snížena ze 70 000 tis. Kč na 50 000 tis. Kč
Úroky vlastní byly přepočítány dle predikce ČNB ze dne 21.11. a byly nastaveny na cca 3% - ze dne 27.11. report KB - navýšení o</t>
    </r>
    <r>
      <rPr>
        <b/>
        <sz val="11"/>
        <rFont val="Arial"/>
        <family val="2"/>
        <charset val="238"/>
      </rPr>
      <t xml:space="preserve"> 27 mil. Kč</t>
    </r>
  </si>
  <si>
    <t>podepsán dodatek</t>
  </si>
  <si>
    <r>
      <t xml:space="preserve">navýšení pouze ve výši 8 441 tis. Kč. (rozdíl dle I. Verze)
</t>
    </r>
    <r>
      <rPr>
        <sz val="10"/>
        <color rgb="FFFF0000"/>
        <rFont val="Arial"/>
        <family val="2"/>
        <charset val="238"/>
      </rPr>
      <t>Dle rozhodnutí sníženo o částku 1 360 tis. Kč</t>
    </r>
  </si>
  <si>
    <t>Vyčíslení výše úspory v tis. Kč (3%)</t>
  </si>
  <si>
    <t>Návrh rozpočtu 2022 po úsprách</t>
  </si>
  <si>
    <t xml:space="preserve">Nákup materiálu jinde nezařazený </t>
  </si>
  <si>
    <t>Výdaje na neinvestiční nákupy a související výdaje</t>
  </si>
  <si>
    <t>§ 6172, seskupení pol. 51 - Výdaje na neinvestiční nákupy a související výdaje</t>
  </si>
  <si>
    <t>Neinvestiční transfery veřejnoprávním osobám a mezi peněžními fondy téže osoby a platby daní</t>
  </si>
  <si>
    <t>Mgr. Bc. Zbyněk Vočka</t>
  </si>
  <si>
    <t>Výdaje na platy a obdobné a související výdaje</t>
  </si>
  <si>
    <t>Knihy a obdobné listinné informační prostředky</t>
  </si>
  <si>
    <t>§ 6172, seskupení pol. 50 - Výdaje na platy a obdobné a související výdaje</t>
  </si>
  <si>
    <t xml:space="preserve">Neinvestiční transfery soukromoprávním osobám </t>
  </si>
  <si>
    <t>Schválený rozpočet 2024</t>
  </si>
  <si>
    <t>Upravený rozpočet k 
31. 7. 2024</t>
  </si>
  <si>
    <t>Návrh rozpočtu 2025</t>
  </si>
  <si>
    <t>3. Výdaje Olomouckého kraje na rok 2025</t>
  </si>
  <si>
    <t>Ing. Pavel Růžička</t>
  </si>
  <si>
    <t xml:space="preserve">zástupce vedoucí odboru </t>
  </si>
  <si>
    <t xml:space="preserve">Mgr. František Pěruška </t>
  </si>
  <si>
    <t>UZ</t>
  </si>
  <si>
    <t>podsesupení položek</t>
  </si>
  <si>
    <t xml:space="preserve">Dotace z MPSV - Státní příspěvek pro zřizovatele zařízení pro děti vyžadující okamžitou pomoc </t>
  </si>
  <si>
    <t xml:space="preserve">Neinvestiční transfery příspěvkovým apod. organizacím </t>
  </si>
  <si>
    <t xml:space="preserve">podseskupení 533 - Neinvestiční transfery příspěvkovým apod. organizacím </t>
  </si>
  <si>
    <t xml:space="preserve">Neinvestiční transfery zřízeným příspěvkovým organizacím </t>
  </si>
  <si>
    <t xml:space="preserve">§ 4324, seskupení pol. 52 - Neinvestiční transfery soukromoprávním osobám </t>
  </si>
  <si>
    <t xml:space="preserve">Dotace z MPSV - Dotace na financování běžných výdajů souvisejících s poskytováním základních druhů a forem sociálních služeb </t>
  </si>
  <si>
    <t xml:space="preserve">§ 4399, seskupení pol. 52 - Neinvestiční transfery soukromoprávním osobám </t>
  </si>
  <si>
    <t xml:space="preserve">Ostatní neinvestiční transfery neziskovým a podobných organizacím </t>
  </si>
  <si>
    <t xml:space="preserve">§ 4399, seskupení pol. 53 - Neinvestiční transfery veřejnoprávním osobám a mezi peněžními fondy téže osoby a platby daní </t>
  </si>
  <si>
    <t xml:space="preserve">Neinvestiční transfery veřejnoprávním osobám a mezi peněžními fondy téže osoby a platby daní </t>
  </si>
  <si>
    <t xml:space="preserve">Dotace z MD - Příspěvek na kompenzaci veřejných služeb ve veřejné drážní osobní dopravě </t>
  </si>
  <si>
    <t>§4324</t>
  </si>
  <si>
    <t>§4399</t>
  </si>
  <si>
    <t>§2292</t>
  </si>
  <si>
    <t>Dotace z MPSV - Dotace na financování běžných výdajů souvisejících s poskytrováním základních druhů a forem sociálních služeb</t>
  </si>
  <si>
    <t>Dotace z MF - Účelová dotace na výdaje spojené s volbami do Parlamentu České republiky</t>
  </si>
  <si>
    <t>§ 6114, seskupení pol. 50 - Výdaje na platy a obdobné a související výdaje</t>
  </si>
  <si>
    <t>§ 6114, seskupení pol. 51 - Výdaje na neinvestiční nákupy a související výdaje</t>
  </si>
  <si>
    <t xml:space="preserve">Dotace z MŠMT - Dotace pro soukomé školy </t>
  </si>
  <si>
    <t xml:space="preserve">Dotace z MPSV - Státní příspěvek pro zřizovatele zařízení pro děti vyžadující okamžitou pomoc  </t>
  </si>
  <si>
    <t>Dotace z MŠMT - Dotace na přímé náklady na vzdělávání</t>
  </si>
  <si>
    <t xml:space="preserve">seskupení pol. 52 - Neinvestiční transfery soukromoprávním osobám </t>
  </si>
  <si>
    <t xml:space="preserve">Neinvestiční transfery nefinančním podnikatelům - fyzickým osobám </t>
  </si>
  <si>
    <t xml:space="preserve">Neinvestiční transfery nefinančním podnikatelům - právnickým osobám </t>
  </si>
  <si>
    <t xml:space="preserve">Neinvestiční tranfery fundacím, ústavům a obecně prospěššným společnostem </t>
  </si>
  <si>
    <t>Neinvestiční transfery školským právnickým osobám zřízeným státem, kraji a obcemi</t>
  </si>
  <si>
    <t xml:space="preserve">Neinvestiční transfery cizím příspěvkovým organizacím </t>
  </si>
  <si>
    <t xml:space="preserve">f) Účelové dotace ze státního rozpočtu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</si>
</sst>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quot;tis.Kč&quot;"/>
    <numFmt numFmtId="165" formatCode="00"/>
  </numFmts>
  <fonts count="44" x14ac:knownFonts="1">
    <font>
      <sz val="11"/>
      <color theme="1"/>
      <name val="Calibri"/>
      <family val="2"/>
      <charset val="238"/>
      <scheme val="minor"/>
    </font>
    <font>
      <sz val="11"/>
      <color theme="1"/>
      <name val="Arial"/>
      <family val="2"/>
      <charset val="238"/>
    </font>
    <font>
      <sz val="11"/>
      <name val="Arial"/>
      <family val="2"/>
      <charset val="238"/>
    </font>
    <font>
      <b/>
      <sz val="11"/>
      <name val="Arial"/>
      <family val="2"/>
      <charset val="238"/>
    </font>
    <font>
      <sz val="10"/>
      <name val="Arial"/>
      <family val="2"/>
      <charset val="238"/>
    </font>
    <font>
      <b/>
      <sz val="16"/>
      <name val="Arial"/>
      <family val="2"/>
      <charset val="238"/>
    </font>
    <font>
      <b/>
      <sz val="12"/>
      <name val="Arial"/>
      <family val="2"/>
      <charset val="238"/>
    </font>
    <font>
      <sz val="11"/>
      <color rgb="FFFF0000"/>
      <name val="Arial"/>
      <family val="2"/>
      <charset val="238"/>
    </font>
    <font>
      <sz val="10"/>
      <color rgb="FFFF0000"/>
      <name val="Arial"/>
      <family val="2"/>
      <charset val="238"/>
    </font>
    <font>
      <sz val="10"/>
      <color rgb="FFFFFF00"/>
      <name val="Arial"/>
      <family val="2"/>
      <charset val="238"/>
    </font>
    <font>
      <sz val="11"/>
      <color rgb="FFFFFF00"/>
      <name val="Arial"/>
      <family val="2"/>
      <charset val="238"/>
    </font>
    <font>
      <b/>
      <sz val="11"/>
      <name val="Calibri"/>
      <family val="2"/>
      <charset val="238"/>
      <scheme val="minor"/>
    </font>
    <font>
      <b/>
      <i/>
      <sz val="11"/>
      <name val="Arial"/>
      <family val="2"/>
      <charset val="238"/>
    </font>
    <font>
      <sz val="11"/>
      <name val="Calibri"/>
      <family val="2"/>
      <charset val="238"/>
      <scheme val="minor"/>
    </font>
    <font>
      <b/>
      <u/>
      <sz val="11"/>
      <name val="Arial"/>
      <family val="2"/>
      <charset val="238"/>
    </font>
    <font>
      <b/>
      <i/>
      <sz val="11"/>
      <name val="Calibri"/>
      <family val="2"/>
      <charset val="238"/>
      <scheme val="minor"/>
    </font>
    <font>
      <b/>
      <sz val="18"/>
      <name val="Arial"/>
      <family val="2"/>
      <charset val="238"/>
    </font>
    <font>
      <sz val="8"/>
      <name val="Arial"/>
      <family val="2"/>
      <charset val="238"/>
    </font>
    <font>
      <b/>
      <i/>
      <sz val="8"/>
      <name val="Arial"/>
      <family val="2"/>
      <charset val="238"/>
    </font>
    <font>
      <b/>
      <sz val="10"/>
      <name val="Arial"/>
      <family val="2"/>
      <charset val="238"/>
    </font>
    <font>
      <b/>
      <i/>
      <sz val="10"/>
      <name val="Arial"/>
      <family val="2"/>
      <charset val="238"/>
    </font>
    <font>
      <b/>
      <sz val="18"/>
      <color theme="1"/>
      <name val="Calibri"/>
      <family val="2"/>
      <charset val="238"/>
      <scheme val="minor"/>
    </font>
    <font>
      <i/>
      <sz val="11"/>
      <color rgb="FF0070C0"/>
      <name val="Arial"/>
      <family val="2"/>
      <charset val="238"/>
    </font>
    <font>
      <i/>
      <sz val="10"/>
      <name val="Arial"/>
      <family val="2"/>
      <charset val="238"/>
    </font>
    <font>
      <b/>
      <sz val="11"/>
      <color rgb="FFFF0000"/>
      <name val="Arial"/>
      <family val="2"/>
      <charset val="238"/>
    </font>
    <font>
      <b/>
      <sz val="11"/>
      <color theme="1"/>
      <name val="Calibri"/>
      <family val="2"/>
      <charset val="238"/>
      <scheme val="minor"/>
    </font>
    <font>
      <b/>
      <sz val="12"/>
      <color theme="1"/>
      <name val="Calibri"/>
      <family val="2"/>
      <charset val="238"/>
      <scheme val="minor"/>
    </font>
    <font>
      <b/>
      <sz val="16"/>
      <color theme="1"/>
      <name val="Calibri"/>
      <family val="2"/>
      <charset val="238"/>
      <scheme val="minor"/>
    </font>
    <font>
      <b/>
      <sz val="12"/>
      <color theme="1"/>
      <name val="Arial"/>
      <family val="2"/>
      <charset val="238"/>
    </font>
    <font>
      <b/>
      <sz val="14"/>
      <color theme="1"/>
      <name val="Arial"/>
      <family val="2"/>
      <charset val="238"/>
    </font>
    <font>
      <b/>
      <sz val="11"/>
      <color theme="1"/>
      <name val="Arial"/>
      <family val="2"/>
      <charset val="238"/>
    </font>
    <font>
      <b/>
      <i/>
      <sz val="14"/>
      <name val="Arial"/>
      <family val="2"/>
      <charset val="238"/>
    </font>
    <font>
      <b/>
      <i/>
      <sz val="12"/>
      <name val="Arial"/>
      <family val="2"/>
      <charset val="238"/>
    </font>
    <font>
      <sz val="12"/>
      <color theme="1"/>
      <name val="Calibri"/>
      <family val="2"/>
      <charset val="238"/>
      <scheme val="minor"/>
    </font>
    <font>
      <sz val="9"/>
      <name val="Arial"/>
      <family val="2"/>
      <charset val="238"/>
    </font>
    <font>
      <sz val="9"/>
      <color rgb="FFFF0000"/>
      <name val="Arial"/>
      <family val="2"/>
      <charset val="238"/>
    </font>
    <font>
      <b/>
      <i/>
      <sz val="8"/>
      <color rgb="FFFF0000"/>
      <name val="Arial"/>
      <family val="2"/>
      <charset val="238"/>
    </font>
    <font>
      <b/>
      <sz val="9"/>
      <name val="Arial"/>
      <family val="2"/>
      <charset val="238"/>
    </font>
    <font>
      <b/>
      <i/>
      <sz val="11"/>
      <color rgb="FFFF0000"/>
      <name val="Arial"/>
      <family val="2"/>
      <charset val="238"/>
    </font>
    <font>
      <i/>
      <u/>
      <sz val="10"/>
      <name val="Arial"/>
      <family val="2"/>
      <charset val="238"/>
    </font>
    <font>
      <b/>
      <i/>
      <u/>
      <sz val="11"/>
      <name val="Arial"/>
      <family val="2"/>
      <charset val="238"/>
    </font>
    <font>
      <i/>
      <u/>
      <sz val="11"/>
      <name val="Arial"/>
      <family val="2"/>
      <charset val="238"/>
    </font>
    <font>
      <sz val="9"/>
      <color indexed="81"/>
      <name val="Tahoma"/>
      <family val="2"/>
      <charset val="238"/>
    </font>
    <font>
      <b/>
      <sz val="9"/>
      <color indexed="81"/>
      <name val="Tahoma"/>
      <family val="2"/>
      <charset val="23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56">
    <border>
      <left/>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top/>
      <bottom style="double">
        <color indexed="64"/>
      </bottom>
      <diagonal/>
    </border>
    <border>
      <left/>
      <right/>
      <top style="double">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double">
        <color indexed="64"/>
      </left>
      <right/>
      <top/>
      <bottom style="thin">
        <color indexed="64"/>
      </bottom>
      <diagonal/>
    </border>
    <border>
      <left/>
      <right/>
      <top style="thin">
        <color indexed="64"/>
      </top>
      <bottom style="double">
        <color indexed="64"/>
      </bottom>
      <diagonal/>
    </border>
    <border>
      <left/>
      <right/>
      <top/>
      <bottom style="thin">
        <color indexed="64"/>
      </bottom>
      <diagonal/>
    </border>
    <border>
      <left/>
      <right style="double">
        <color auto="1"/>
      </right>
      <top style="thin">
        <color auto="1"/>
      </top>
      <bottom style="double">
        <color auto="1"/>
      </bottom>
      <diagonal/>
    </border>
    <border>
      <left style="thin">
        <color indexed="64"/>
      </left>
      <right style="thin">
        <color indexed="64"/>
      </right>
      <top/>
      <bottom style="thin">
        <color indexed="64"/>
      </bottom>
      <diagonal/>
    </border>
    <border>
      <left style="thin">
        <color auto="1"/>
      </left>
      <right style="double">
        <color auto="1"/>
      </right>
      <top/>
      <bottom style="thin">
        <color indexed="64"/>
      </bottom>
      <diagonal/>
    </border>
    <border>
      <left style="double">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auto="1"/>
      </top>
      <bottom/>
      <diagonal/>
    </border>
    <border>
      <left style="double">
        <color auto="1"/>
      </left>
      <right style="double">
        <color auto="1"/>
      </right>
      <top/>
      <bottom style="thin">
        <color indexed="64"/>
      </bottom>
      <diagonal/>
    </border>
    <border>
      <left style="double">
        <color indexed="64"/>
      </left>
      <right style="double">
        <color auto="1"/>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style="double">
        <color auto="1"/>
      </right>
      <top style="thin">
        <color indexed="64"/>
      </top>
      <bottom style="thin">
        <color indexed="64"/>
      </bottom>
      <diagonal/>
    </border>
  </borders>
  <cellStyleXfs count="2">
    <xf numFmtId="0" fontId="0" fillId="0" borderId="0"/>
    <xf numFmtId="0" fontId="4" fillId="0" borderId="0"/>
  </cellStyleXfs>
  <cellXfs count="423">
    <xf numFmtId="0" fontId="0" fillId="0" borderId="0" xfId="0"/>
    <xf numFmtId="164" fontId="2" fillId="0" borderId="0" xfId="0" applyNumberFormat="1" applyFont="1"/>
    <xf numFmtId="0" fontId="5" fillId="0" borderId="0" xfId="1" applyFont="1" applyFill="1"/>
    <xf numFmtId="0" fontId="4" fillId="0" borderId="0" xfId="1" applyFill="1"/>
    <xf numFmtId="0" fontId="6" fillId="0" borderId="0" xfId="1" applyFont="1" applyFill="1"/>
    <xf numFmtId="3" fontId="2" fillId="3" borderId="0" xfId="1" applyNumberFormat="1" applyFont="1" applyFill="1"/>
    <xf numFmtId="0" fontId="2" fillId="0" borderId="0" xfId="1" applyFont="1" applyFill="1"/>
    <xf numFmtId="0" fontId="4" fillId="3" borderId="0" xfId="1" applyFill="1"/>
    <xf numFmtId="0" fontId="4" fillId="2" borderId="9" xfId="1" applyFill="1" applyBorder="1" applyAlignment="1">
      <alignment horizontal="center"/>
    </xf>
    <xf numFmtId="3" fontId="4" fillId="2" borderId="9" xfId="1" applyNumberFormat="1" applyFont="1" applyFill="1" applyBorder="1" applyAlignment="1">
      <alignment horizontal="center" vertical="center" wrapText="1"/>
    </xf>
    <xf numFmtId="0" fontId="4" fillId="2" borderId="2" xfId="1" applyFill="1" applyBorder="1" applyAlignment="1">
      <alignment horizontal="center" vertical="center"/>
    </xf>
    <xf numFmtId="3" fontId="3" fillId="2" borderId="2" xfId="1" applyNumberFormat="1" applyFont="1" applyFill="1" applyBorder="1"/>
    <xf numFmtId="0" fontId="8" fillId="0" borderId="0" xfId="1" applyFont="1" applyFill="1"/>
    <xf numFmtId="0" fontId="7" fillId="0" borderId="0" xfId="1" applyFont="1" applyFill="1"/>
    <xf numFmtId="0" fontId="9" fillId="0" borderId="0" xfId="1" applyFont="1" applyFill="1"/>
    <xf numFmtId="0" fontId="10" fillId="0" borderId="0" xfId="1" applyFont="1" applyFill="1"/>
    <xf numFmtId="0" fontId="4" fillId="0" borderId="0" xfId="1" applyFont="1" applyFill="1"/>
    <xf numFmtId="4" fontId="4" fillId="0" borderId="0" xfId="1" applyNumberFormat="1" applyFont="1" applyFill="1"/>
    <xf numFmtId="0" fontId="4" fillId="0" borderId="14" xfId="1" applyFont="1" applyFill="1" applyBorder="1"/>
    <xf numFmtId="0" fontId="4" fillId="3" borderId="0" xfId="1" applyFont="1" applyFill="1"/>
    <xf numFmtId="4" fontId="4" fillId="3" borderId="0" xfId="1" applyNumberFormat="1" applyFont="1" applyFill="1"/>
    <xf numFmtId="0" fontId="3" fillId="3" borderId="0" xfId="0" applyFont="1" applyFill="1" applyAlignment="1">
      <alignment horizontal="left"/>
    </xf>
    <xf numFmtId="0" fontId="2" fillId="3" borderId="0" xfId="0" applyFont="1" applyFill="1" applyAlignment="1">
      <alignment horizontal="center"/>
    </xf>
    <xf numFmtId="0" fontId="2" fillId="3" borderId="0" xfId="0" applyFont="1" applyFill="1"/>
    <xf numFmtId="3" fontId="2" fillId="3" borderId="0" xfId="0" applyNumberFormat="1" applyFont="1" applyFill="1"/>
    <xf numFmtId="3" fontId="2" fillId="0" borderId="7" xfId="0" applyNumberFormat="1" applyFont="1" applyBorder="1"/>
    <xf numFmtId="0" fontId="4" fillId="2" borderId="3" xfId="0" applyFont="1" applyFill="1" applyBorder="1" applyAlignment="1">
      <alignment horizontal="center" vertical="center"/>
    </xf>
    <xf numFmtId="4" fontId="4" fillId="2" borderId="10" xfId="1" applyNumberFormat="1" applyFont="1" applyFill="1" applyBorder="1" applyAlignment="1">
      <alignment horizontal="center" vertical="center" wrapText="1"/>
    </xf>
    <xf numFmtId="4" fontId="3" fillId="2" borderId="3" xfId="1" applyNumberFormat="1" applyFont="1" applyFill="1" applyBorder="1"/>
    <xf numFmtId="164" fontId="2" fillId="3" borderId="0" xfId="0" applyNumberFormat="1" applyFont="1" applyFill="1"/>
    <xf numFmtId="3" fontId="2" fillId="3" borderId="7" xfId="0" applyNumberFormat="1" applyFont="1" applyFill="1" applyBorder="1"/>
    <xf numFmtId="4" fontId="2" fillId="0" borderId="8" xfId="0" applyNumberFormat="1" applyFont="1" applyBorder="1"/>
    <xf numFmtId="3" fontId="2" fillId="0" borderId="0" xfId="0" applyNumberFormat="1" applyFont="1"/>
    <xf numFmtId="3" fontId="4" fillId="0" borderId="0" xfId="0" applyNumberFormat="1" applyFont="1"/>
    <xf numFmtId="0" fontId="2" fillId="0" borderId="0" xfId="0" applyFont="1"/>
    <xf numFmtId="0" fontId="12" fillId="0" borderId="0" xfId="0" applyFont="1" applyBorder="1" applyAlignment="1">
      <alignment horizontal="left"/>
    </xf>
    <xf numFmtId="0" fontId="4" fillId="0" borderId="0" xfId="0" applyFont="1"/>
    <xf numFmtId="4" fontId="3" fillId="2" borderId="3" xfId="0" applyNumberFormat="1" applyFont="1" applyFill="1" applyBorder="1"/>
    <xf numFmtId="0" fontId="3" fillId="0" borderId="0" xfId="0" applyFont="1" applyAlignment="1">
      <alignment horizontal="left"/>
    </xf>
    <xf numFmtId="0" fontId="2" fillId="0" borderId="0" xfId="0" applyFont="1" applyAlignment="1">
      <alignment horizontal="center"/>
    </xf>
    <xf numFmtId="0" fontId="14" fillId="0" borderId="0" xfId="0" applyFont="1" applyAlignment="1">
      <alignment horizontal="left"/>
    </xf>
    <xf numFmtId="0" fontId="3" fillId="2" borderId="14" xfId="0" applyFont="1" applyFill="1" applyBorder="1" applyAlignment="1">
      <alignment horizontal="left"/>
    </xf>
    <xf numFmtId="0" fontId="2" fillId="2" borderId="14" xfId="0" applyFont="1" applyFill="1" applyBorder="1" applyAlignment="1">
      <alignment horizontal="center"/>
    </xf>
    <xf numFmtId="0" fontId="2" fillId="2" borderId="14" xfId="0" applyFont="1" applyFill="1" applyBorder="1"/>
    <xf numFmtId="3" fontId="2" fillId="2" borderId="14" xfId="0" applyNumberFormat="1" applyFont="1" applyFill="1" applyBorder="1"/>
    <xf numFmtId="3" fontId="2" fillId="3" borderId="7" xfId="0" applyNumberFormat="1" applyFont="1" applyFill="1" applyBorder="1" applyAlignment="1">
      <alignment vertical="center"/>
    </xf>
    <xf numFmtId="0" fontId="2" fillId="0" borderId="0" xfId="0" applyFont="1" applyAlignment="1">
      <alignment horizontal="left"/>
    </xf>
    <xf numFmtId="164" fontId="3" fillId="0" borderId="0" xfId="0" applyNumberFormat="1" applyFont="1" applyBorder="1" applyAlignment="1"/>
    <xf numFmtId="164" fontId="11" fillId="0" borderId="0" xfId="0" applyNumberFormat="1" applyFont="1" applyBorder="1" applyAlignment="1"/>
    <xf numFmtId="0" fontId="13" fillId="0" borderId="0" xfId="0" applyFont="1" applyAlignment="1">
      <alignment horizontal="justify" wrapText="1"/>
    </xf>
    <xf numFmtId="0" fontId="4" fillId="3" borderId="0" xfId="0" applyFont="1" applyFill="1" applyAlignment="1">
      <alignment horizontal="center"/>
    </xf>
    <xf numFmtId="0" fontId="4" fillId="3" borderId="0" xfId="0" applyFont="1" applyFill="1"/>
    <xf numFmtId="3" fontId="4" fillId="3" borderId="0" xfId="0" applyNumberFormat="1" applyFont="1" applyFill="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7" fillId="2" borderId="1" xfId="0" applyFont="1" applyFill="1" applyBorder="1" applyAlignment="1">
      <alignment horizontal="center"/>
    </xf>
    <xf numFmtId="0" fontId="17" fillId="2" borderId="2" xfId="0" applyFont="1" applyFill="1" applyBorder="1" applyAlignment="1">
      <alignment horizontal="center"/>
    </xf>
    <xf numFmtId="3" fontId="17" fillId="2" borderId="2" xfId="0" applyNumberFormat="1" applyFont="1" applyFill="1" applyBorder="1" applyAlignment="1">
      <alignment horizontal="center" wrapText="1"/>
    </xf>
    <xf numFmtId="0" fontId="17" fillId="2" borderId="3" xfId="0" applyFont="1" applyFill="1" applyBorder="1" applyAlignment="1">
      <alignment horizontal="center"/>
    </xf>
    <xf numFmtId="0" fontId="17" fillId="3" borderId="0" xfId="0" applyFont="1" applyFill="1" applyAlignment="1">
      <alignment horizontal="center"/>
    </xf>
    <xf numFmtId="0" fontId="17" fillId="0" borderId="0" xfId="0" applyFont="1" applyAlignment="1">
      <alignment horizontal="center"/>
    </xf>
    <xf numFmtId="0" fontId="2" fillId="3" borderId="7" xfId="0" applyFont="1" applyFill="1" applyBorder="1" applyAlignment="1" applyProtection="1">
      <alignment wrapText="1"/>
      <protection locked="0"/>
    </xf>
    <xf numFmtId="0" fontId="2" fillId="0" borderId="6" xfId="0" applyFont="1" applyBorder="1" applyAlignment="1">
      <alignment horizontal="center"/>
    </xf>
    <xf numFmtId="0" fontId="2" fillId="0" borderId="7" xfId="0" applyFont="1" applyBorder="1" applyAlignment="1">
      <alignment horizontal="center"/>
    </xf>
    <xf numFmtId="3" fontId="2" fillId="0" borderId="7" xfId="0" applyNumberFormat="1" applyFont="1" applyBorder="1" applyAlignment="1">
      <alignment vertical="center" wrapText="1"/>
    </xf>
    <xf numFmtId="4" fontId="2" fillId="0" borderId="8" xfId="0" applyNumberFormat="1" applyFont="1" applyBorder="1" applyAlignment="1">
      <alignment vertical="center"/>
    </xf>
    <xf numFmtId="0" fontId="2" fillId="0" borderId="7" xfId="0" applyFont="1" applyBorder="1"/>
    <xf numFmtId="3" fontId="3" fillId="2" borderId="2" xfId="0" applyNumberFormat="1" applyFont="1" applyFill="1" applyBorder="1"/>
    <xf numFmtId="0" fontId="3" fillId="0" borderId="0" xfId="0" applyFont="1"/>
    <xf numFmtId="0" fontId="2" fillId="3" borderId="0" xfId="0" applyFont="1" applyFill="1" applyAlignment="1">
      <alignment horizontal="justify" wrapText="1"/>
    </xf>
    <xf numFmtId="0" fontId="13" fillId="3" borderId="0" xfId="0" applyFont="1" applyFill="1" applyAlignment="1">
      <alignment horizontal="justify" wrapText="1"/>
    </xf>
    <xf numFmtId="3" fontId="2" fillId="3" borderId="0" xfId="0" applyNumberFormat="1" applyFont="1" applyFill="1" applyBorder="1"/>
    <xf numFmtId="0" fontId="2" fillId="3" borderId="0" xfId="0" applyFont="1" applyFill="1" applyBorder="1"/>
    <xf numFmtId="0" fontId="3" fillId="3" borderId="0" xfId="0" applyFont="1" applyFill="1" applyBorder="1" applyAlignment="1">
      <alignment horizontal="left"/>
    </xf>
    <xf numFmtId="0" fontId="2" fillId="3" borderId="0" xfId="0" applyFont="1" applyFill="1" applyBorder="1" applyAlignment="1">
      <alignment horizontal="center"/>
    </xf>
    <xf numFmtId="164" fontId="3" fillId="3" borderId="0" xfId="0" applyNumberFormat="1" applyFont="1" applyFill="1" applyBorder="1" applyAlignment="1">
      <alignment horizontal="right"/>
    </xf>
    <xf numFmtId="0" fontId="16"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3" fontId="2" fillId="0" borderId="7" xfId="0" applyNumberFormat="1" applyFont="1" applyBorder="1" applyAlignment="1">
      <alignment wrapText="1"/>
    </xf>
    <xf numFmtId="0" fontId="2" fillId="0" borderId="0" xfId="0" applyFont="1" applyBorder="1"/>
    <xf numFmtId="0" fontId="12" fillId="0" borderId="0" xfId="0" applyFont="1" applyBorder="1" applyAlignment="1">
      <alignment horizontal="left"/>
    </xf>
    <xf numFmtId="0" fontId="13" fillId="3" borderId="0" xfId="0" applyFont="1" applyFill="1" applyAlignment="1">
      <alignment horizontal="justify" wrapText="1"/>
    </xf>
    <xf numFmtId="0" fontId="3" fillId="3" borderId="0" xfId="0" applyFont="1" applyFill="1" applyBorder="1" applyAlignment="1">
      <alignment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Alignment="1">
      <alignment horizontal="right"/>
    </xf>
    <xf numFmtId="4" fontId="4" fillId="0" borderId="0" xfId="1" applyNumberFormat="1" applyFont="1" applyFill="1" applyAlignment="1">
      <alignment horizontal="right"/>
    </xf>
    <xf numFmtId="0" fontId="2" fillId="3" borderId="7" xfId="0" applyFont="1" applyFill="1" applyBorder="1" applyAlignment="1" applyProtection="1">
      <alignment vertical="center" wrapText="1"/>
      <protection locked="0"/>
    </xf>
    <xf numFmtId="3" fontId="19" fillId="0" borderId="0" xfId="0" applyNumberFormat="1" applyFont="1"/>
    <xf numFmtId="3" fontId="20" fillId="0" borderId="0" xfId="0" applyNumberFormat="1" applyFont="1" applyBorder="1" applyAlignment="1">
      <alignment horizontal="left"/>
    </xf>
    <xf numFmtId="3" fontId="4" fillId="0" borderId="14" xfId="0" applyNumberFormat="1" applyFont="1" applyBorder="1"/>
    <xf numFmtId="3" fontId="4" fillId="3" borderId="0" xfId="0" applyNumberFormat="1" applyFont="1" applyFill="1" applyAlignment="1">
      <alignment horizontal="center"/>
    </xf>
    <xf numFmtId="3" fontId="4" fillId="0" borderId="0" xfId="0" applyNumberFormat="1" applyFont="1" applyBorder="1"/>
    <xf numFmtId="0" fontId="3" fillId="3" borderId="0" xfId="1" applyFont="1" applyFill="1"/>
    <xf numFmtId="0" fontId="3" fillId="4" borderId="0" xfId="1" applyFont="1" applyFill="1"/>
    <xf numFmtId="164" fontId="2" fillId="3" borderId="0" xfId="0" applyNumberFormat="1" applyFont="1" applyFill="1" applyBorder="1"/>
    <xf numFmtId="3" fontId="3" fillId="3" borderId="0" xfId="1" applyNumberFormat="1" applyFont="1" applyFill="1"/>
    <xf numFmtId="0" fontId="3" fillId="3" borderId="0" xfId="1" applyFont="1" applyFill="1" applyBorder="1"/>
    <xf numFmtId="0" fontId="3" fillId="4" borderId="0" xfId="1" applyFont="1" applyFill="1" applyBorder="1"/>
    <xf numFmtId="3" fontId="3" fillId="4" borderId="0" xfId="1" applyNumberFormat="1" applyFont="1" applyFill="1" applyBorder="1"/>
    <xf numFmtId="3" fontId="3" fillId="4" borderId="0" xfId="1" applyNumberFormat="1" applyFont="1" applyFill="1"/>
    <xf numFmtId="164" fontId="3" fillId="3" borderId="0" xfId="0" applyNumberFormat="1" applyFont="1" applyFill="1" applyBorder="1" applyAlignment="1">
      <alignment horizontal="right"/>
    </xf>
    <xf numFmtId="0" fontId="3" fillId="0" borderId="0" xfId="0" applyFont="1" applyAlignment="1">
      <alignment horizontal="left"/>
    </xf>
    <xf numFmtId="3" fontId="3" fillId="3" borderId="0" xfId="1" applyNumberFormat="1" applyFont="1" applyFill="1" applyBorder="1"/>
    <xf numFmtId="0" fontId="2" fillId="3" borderId="0" xfId="1" applyFont="1" applyFill="1"/>
    <xf numFmtId="0" fontId="3" fillId="3" borderId="0" xfId="1" applyFont="1" applyFill="1" applyAlignment="1">
      <alignment horizontal="right"/>
    </xf>
    <xf numFmtId="0" fontId="22" fillId="0" borderId="7" xfId="0" applyFont="1" applyBorder="1"/>
    <xf numFmtId="3" fontId="22" fillId="0" borderId="7" xfId="0" applyNumberFormat="1" applyFont="1" applyBorder="1" applyAlignment="1">
      <alignment horizontal="left"/>
    </xf>
    <xf numFmtId="0" fontId="19" fillId="3" borderId="0" xfId="1" applyFont="1" applyFill="1"/>
    <xf numFmtId="0" fontId="3" fillId="2" borderId="23" xfId="1" applyFont="1" applyFill="1" applyBorder="1"/>
    <xf numFmtId="3" fontId="3" fillId="2" borderId="23" xfId="1" applyNumberFormat="1" applyFont="1" applyFill="1" applyBorder="1"/>
    <xf numFmtId="4" fontId="3" fillId="2" borderId="25" xfId="1" applyNumberFormat="1" applyFont="1" applyFill="1" applyBorder="1" applyAlignment="1"/>
    <xf numFmtId="4" fontId="2" fillId="3" borderId="0" xfId="1" applyNumberFormat="1" applyFont="1" applyFill="1" applyBorder="1" applyAlignment="1"/>
    <xf numFmtId="4" fontId="2" fillId="3" borderId="24" xfId="1" applyNumberFormat="1" applyFont="1" applyFill="1" applyBorder="1" applyAlignment="1"/>
    <xf numFmtId="0" fontId="2" fillId="0" borderId="18" xfId="0" applyFont="1" applyBorder="1"/>
    <xf numFmtId="3" fontId="2" fillId="0" borderId="18" xfId="0" applyNumberFormat="1" applyFont="1" applyBorder="1"/>
    <xf numFmtId="0" fontId="3" fillId="0" borderId="18" xfId="0" applyFont="1" applyBorder="1"/>
    <xf numFmtId="3" fontId="3" fillId="0" borderId="18" xfId="0" applyNumberFormat="1" applyFont="1" applyBorder="1"/>
    <xf numFmtId="0" fontId="3" fillId="3" borderId="31" xfId="1" applyFont="1" applyFill="1" applyBorder="1"/>
    <xf numFmtId="3" fontId="3" fillId="3" borderId="31" xfId="1" applyNumberFormat="1" applyFont="1" applyFill="1" applyBorder="1"/>
    <xf numFmtId="4" fontId="3" fillId="3" borderId="32" xfId="1" applyNumberFormat="1" applyFont="1" applyFill="1" applyBorder="1" applyAlignment="1"/>
    <xf numFmtId="0" fontId="23" fillId="3" borderId="28" xfId="1" applyFont="1" applyFill="1" applyBorder="1" applyAlignment="1">
      <alignment horizontal="left"/>
    </xf>
    <xf numFmtId="0" fontId="23" fillId="3" borderId="17" xfId="1" applyFont="1" applyFill="1" applyBorder="1" applyAlignment="1">
      <alignment horizontal="left"/>
    </xf>
    <xf numFmtId="0" fontId="23" fillId="3" borderId="7" xfId="1" applyFont="1" applyFill="1" applyBorder="1"/>
    <xf numFmtId="3" fontId="23" fillId="3" borderId="7" xfId="1" applyNumberFormat="1" applyFont="1" applyFill="1" applyBorder="1"/>
    <xf numFmtId="4" fontId="23" fillId="3" borderId="8" xfId="1" applyNumberFormat="1" applyFont="1" applyFill="1" applyBorder="1" applyAlignment="1"/>
    <xf numFmtId="0" fontId="19" fillId="4" borderId="0" xfId="1" applyFont="1" applyFill="1"/>
    <xf numFmtId="0" fontId="23" fillId="3" borderId="19" xfId="1" applyFont="1" applyFill="1" applyBorder="1" applyAlignment="1">
      <alignment horizontal="left"/>
    </xf>
    <xf numFmtId="0" fontId="23" fillId="3" borderId="20" xfId="1" applyFont="1" applyFill="1" applyBorder="1" applyAlignment="1">
      <alignment horizontal="left"/>
    </xf>
    <xf numFmtId="0" fontId="23" fillId="3" borderId="9" xfId="1" applyFont="1" applyFill="1" applyBorder="1"/>
    <xf numFmtId="3" fontId="23" fillId="3" borderId="9" xfId="1" applyNumberFormat="1" applyFont="1" applyFill="1" applyBorder="1"/>
    <xf numFmtId="4" fontId="23" fillId="3" borderId="10" xfId="1" applyNumberFormat="1" applyFont="1" applyFill="1" applyBorder="1" applyAlignment="1"/>
    <xf numFmtId="165" fontId="3" fillId="3" borderId="4" xfId="1" applyNumberFormat="1" applyFont="1" applyFill="1" applyBorder="1" applyAlignment="1"/>
    <xf numFmtId="3" fontId="3" fillId="3" borderId="4" xfId="1" applyNumberFormat="1" applyFont="1" applyFill="1" applyBorder="1" applyAlignment="1"/>
    <xf numFmtId="4" fontId="3" fillId="3" borderId="5" xfId="1" applyNumberFormat="1" applyFont="1" applyFill="1" applyBorder="1" applyAlignment="1"/>
    <xf numFmtId="0" fontId="23" fillId="3" borderId="22" xfId="1" applyFont="1" applyFill="1" applyBorder="1" applyAlignment="1">
      <alignment horizontal="left"/>
    </xf>
    <xf numFmtId="0" fontId="23" fillId="3" borderId="21" xfId="1" applyFont="1" applyFill="1" applyBorder="1" applyAlignment="1">
      <alignment horizontal="left"/>
    </xf>
    <xf numFmtId="0" fontId="23" fillId="3" borderId="26" xfId="1" applyFont="1" applyFill="1" applyBorder="1"/>
    <xf numFmtId="3" fontId="23" fillId="3" borderId="26" xfId="1" applyNumberFormat="1" applyFont="1" applyFill="1" applyBorder="1"/>
    <xf numFmtId="4" fontId="23" fillId="3" borderId="27" xfId="1" applyNumberFormat="1" applyFont="1" applyFill="1" applyBorder="1" applyAlignment="1"/>
    <xf numFmtId="165" fontId="3" fillId="3" borderId="31" xfId="1" applyNumberFormat="1" applyFont="1" applyFill="1" applyBorder="1"/>
    <xf numFmtId="0" fontId="19" fillId="0" borderId="0" xfId="0" applyFont="1"/>
    <xf numFmtId="0" fontId="20" fillId="0" borderId="0" xfId="0" applyFont="1" applyBorder="1" applyAlignment="1">
      <alignment horizontal="left"/>
    </xf>
    <xf numFmtId="0" fontId="2" fillId="4" borderId="0" xfId="0" applyFont="1" applyFill="1"/>
    <xf numFmtId="3" fontId="4" fillId="4" borderId="0" xfId="0" applyNumberFormat="1" applyFont="1" applyFill="1"/>
    <xf numFmtId="0" fontId="4" fillId="4" borderId="0" xfId="0" applyFont="1" applyFill="1"/>
    <xf numFmtId="3" fontId="3" fillId="3" borderId="31" xfId="1" applyNumberFormat="1" applyFont="1" applyFill="1" applyBorder="1" applyAlignment="1"/>
    <xf numFmtId="0" fontId="3" fillId="3" borderId="31" xfId="1" applyFont="1" applyFill="1" applyBorder="1" applyAlignment="1"/>
    <xf numFmtId="0" fontId="8" fillId="0" borderId="0" xfId="0" applyFont="1"/>
    <xf numFmtId="0" fontId="7" fillId="3" borderId="0" xfId="1" applyFont="1" applyFill="1"/>
    <xf numFmtId="3" fontId="7" fillId="3" borderId="0" xfId="1" applyNumberFormat="1" applyFont="1" applyFill="1"/>
    <xf numFmtId="0" fontId="24" fillId="2" borderId="23" xfId="1" applyFont="1" applyFill="1" applyBorder="1"/>
    <xf numFmtId="0" fontId="7" fillId="0" borderId="0" xfId="0" applyFont="1" applyAlignment="1">
      <alignment horizontal="center"/>
    </xf>
    <xf numFmtId="0" fontId="7" fillId="0" borderId="0" xfId="0" applyFont="1"/>
    <xf numFmtId="0" fontId="7" fillId="3" borderId="0" xfId="0" applyFont="1" applyFill="1"/>
    <xf numFmtId="164" fontId="12" fillId="3" borderId="0" xfId="0" applyNumberFormat="1" applyFont="1" applyFill="1" applyBorder="1" applyAlignment="1"/>
    <xf numFmtId="0" fontId="21" fillId="0" borderId="0" xfId="0" applyFont="1"/>
    <xf numFmtId="0" fontId="0" fillId="0" borderId="0" xfId="0" applyAlignment="1">
      <alignment horizontal="left"/>
    </xf>
    <xf numFmtId="3" fontId="1" fillId="0" borderId="0" xfId="0" applyNumberFormat="1" applyFont="1"/>
    <xf numFmtId="0" fontId="26" fillId="0" borderId="0" xfId="0" applyFont="1"/>
    <xf numFmtId="0" fontId="27" fillId="0" borderId="0" xfId="0" applyFont="1"/>
    <xf numFmtId="0" fontId="28" fillId="0" borderId="18" xfId="0" applyFont="1" applyBorder="1" applyAlignment="1">
      <alignment vertical="center"/>
    </xf>
    <xf numFmtId="3" fontId="30" fillId="0" borderId="18" xfId="0" applyNumberFormat="1" applyFont="1" applyBorder="1" applyAlignment="1">
      <alignment horizontal="center" vertical="center" wrapText="1"/>
    </xf>
    <xf numFmtId="0" fontId="26" fillId="0" borderId="18" xfId="0" applyFont="1" applyBorder="1" applyAlignment="1">
      <alignment horizontal="center" vertical="center" wrapText="1"/>
    </xf>
    <xf numFmtId="0" fontId="3" fillId="3" borderId="18" xfId="0" applyFont="1" applyFill="1" applyBorder="1" applyAlignment="1">
      <alignment wrapText="1"/>
    </xf>
    <xf numFmtId="3" fontId="6" fillId="0" borderId="18" xfId="0" applyNumberFormat="1" applyFont="1" applyBorder="1"/>
    <xf numFmtId="0" fontId="0" fillId="0" borderId="0" xfId="0" applyBorder="1"/>
    <xf numFmtId="0" fontId="0" fillId="0" borderId="0" xfId="0" applyBorder="1" applyAlignment="1">
      <alignment horizontal="left"/>
    </xf>
    <xf numFmtId="3" fontId="1" fillId="0" borderId="0" xfId="0" applyNumberFormat="1" applyFont="1" applyBorder="1"/>
    <xf numFmtId="0" fontId="26" fillId="0" borderId="0" xfId="0" applyFont="1" applyBorder="1"/>
    <xf numFmtId="3" fontId="2" fillId="3" borderId="18" xfId="0" applyNumberFormat="1" applyFont="1" applyFill="1" applyBorder="1" applyAlignment="1">
      <alignment wrapText="1"/>
    </xf>
    <xf numFmtId="3" fontId="6" fillId="4" borderId="18" xfId="0" applyNumberFormat="1" applyFont="1" applyFill="1" applyBorder="1"/>
    <xf numFmtId="0" fontId="4" fillId="3" borderId="18" xfId="0" applyFont="1" applyFill="1" applyBorder="1" applyAlignment="1">
      <alignment wrapText="1"/>
    </xf>
    <xf numFmtId="0" fontId="3" fillId="0" borderId="18" xfId="0" applyFont="1" applyBorder="1" applyAlignment="1">
      <alignment horizontal="left"/>
    </xf>
    <xf numFmtId="0" fontId="13" fillId="0" borderId="18" xfId="0" applyFont="1" applyBorder="1" applyAlignment="1">
      <alignment horizontal="left" wrapText="1"/>
    </xf>
    <xf numFmtId="3" fontId="1" fillId="0" borderId="18" xfId="0" applyNumberFormat="1" applyFont="1" applyBorder="1"/>
    <xf numFmtId="0" fontId="0" fillId="0" borderId="18" xfId="0" applyBorder="1"/>
    <xf numFmtId="0" fontId="12" fillId="0" borderId="18" xfId="0" applyFont="1" applyBorder="1" applyAlignment="1">
      <alignment horizontal="left"/>
    </xf>
    <xf numFmtId="0" fontId="2" fillId="0" borderId="18" xfId="0" applyFont="1" applyBorder="1" applyAlignment="1">
      <alignment horizontal="left"/>
    </xf>
    <xf numFmtId="3" fontId="2" fillId="0" borderId="18" xfId="0" applyNumberFormat="1" applyFont="1" applyBorder="1" applyAlignment="1">
      <alignment horizontal="left"/>
    </xf>
    <xf numFmtId="0" fontId="2" fillId="0" borderId="18" xfId="0" applyFont="1" applyBorder="1" applyAlignment="1">
      <alignment horizontal="left" vertical="justify" wrapText="1"/>
    </xf>
    <xf numFmtId="0" fontId="33" fillId="0" borderId="0" xfId="0" applyFont="1"/>
    <xf numFmtId="0" fontId="3" fillId="3" borderId="18" xfId="0" applyFont="1" applyFill="1" applyBorder="1" applyAlignment="1">
      <alignment vertical="center"/>
    </xf>
    <xf numFmtId="0" fontId="25" fillId="0" borderId="0" xfId="0" applyFont="1"/>
    <xf numFmtId="0" fontId="26" fillId="0" borderId="18" xfId="0" applyFont="1" applyBorder="1" applyAlignment="1">
      <alignment horizontal="left"/>
    </xf>
    <xf numFmtId="0" fontId="0" fillId="0" borderId="18" xfId="0" applyBorder="1" applyAlignment="1">
      <alignment horizontal="left"/>
    </xf>
    <xf numFmtId="3" fontId="28" fillId="0" borderId="18" xfId="0" applyNumberFormat="1" applyFont="1" applyBorder="1"/>
    <xf numFmtId="0" fontId="2" fillId="3" borderId="0" xfId="0" applyFont="1" applyFill="1" applyBorder="1" applyAlignment="1">
      <alignment horizontal="left" wrapText="1"/>
    </xf>
    <xf numFmtId="0" fontId="4" fillId="3" borderId="0" xfId="0" applyFont="1" applyFill="1" applyBorder="1" applyAlignment="1">
      <alignment horizontal="center" wrapText="1"/>
    </xf>
    <xf numFmtId="3" fontId="3" fillId="0" borderId="31" xfId="1" applyNumberFormat="1" applyFont="1" applyFill="1" applyBorder="1"/>
    <xf numFmtId="3" fontId="23" fillId="0" borderId="7" xfId="1" applyNumberFormat="1" applyFont="1" applyFill="1" applyBorder="1"/>
    <xf numFmtId="3" fontId="6" fillId="0" borderId="18" xfId="0" applyNumberFormat="1" applyFont="1" applyFill="1" applyBorder="1"/>
    <xf numFmtId="0" fontId="18" fillId="0" borderId="0" xfId="0" applyFont="1" applyBorder="1" applyAlignment="1">
      <alignment horizontal="left"/>
    </xf>
    <xf numFmtId="0" fontId="18" fillId="0" borderId="0" xfId="0" applyFont="1" applyBorder="1" applyAlignment="1">
      <alignment horizontal="left"/>
    </xf>
    <xf numFmtId="3" fontId="4" fillId="2" borderId="47" xfId="0" applyNumberFormat="1" applyFont="1" applyFill="1" applyBorder="1" applyAlignment="1">
      <alignment horizontal="center" vertical="center" wrapText="1"/>
    </xf>
    <xf numFmtId="3" fontId="4" fillId="2" borderId="48" xfId="1" applyNumberFormat="1" applyFont="1" applyFill="1" applyBorder="1" applyAlignment="1">
      <alignment horizontal="center" vertical="center" wrapText="1"/>
    </xf>
    <xf numFmtId="3" fontId="3" fillId="3" borderId="49" xfId="1" applyNumberFormat="1" applyFont="1" applyFill="1" applyBorder="1" applyAlignment="1"/>
    <xf numFmtId="3" fontId="23" fillId="3" borderId="50" xfId="1" applyNumberFormat="1" applyFont="1" applyFill="1" applyBorder="1"/>
    <xf numFmtId="3" fontId="3" fillId="3" borderId="51" xfId="1" applyNumberFormat="1" applyFont="1" applyFill="1" applyBorder="1" applyAlignment="1"/>
    <xf numFmtId="3" fontId="23" fillId="3" borderId="52" xfId="1" applyNumberFormat="1" applyFont="1" applyFill="1" applyBorder="1"/>
    <xf numFmtId="3" fontId="23" fillId="0" borderId="50" xfId="1" applyNumberFormat="1" applyFont="1" applyFill="1" applyBorder="1"/>
    <xf numFmtId="3" fontId="23" fillId="3" borderId="48" xfId="1" applyNumberFormat="1" applyFont="1" applyFill="1" applyBorder="1"/>
    <xf numFmtId="3" fontId="3" fillId="2" borderId="47" xfId="1" applyNumberFormat="1" applyFont="1" applyFill="1" applyBorder="1"/>
    <xf numFmtId="165" fontId="3" fillId="3" borderId="18" xfId="1" applyNumberFormat="1" applyFont="1" applyFill="1" applyBorder="1" applyAlignment="1"/>
    <xf numFmtId="3" fontId="3" fillId="3" borderId="18" xfId="1" applyNumberFormat="1" applyFont="1" applyFill="1" applyBorder="1" applyAlignment="1">
      <alignment horizontal="right"/>
    </xf>
    <xf numFmtId="4" fontId="3" fillId="3" borderId="55" xfId="1" applyNumberFormat="1" applyFont="1" applyFill="1" applyBorder="1" applyAlignment="1"/>
    <xf numFmtId="3" fontId="3" fillId="3" borderId="53" xfId="1" applyNumberFormat="1" applyFont="1" applyFill="1" applyBorder="1" applyAlignment="1">
      <alignment horizontal="right"/>
    </xf>
    <xf numFmtId="0" fontId="24" fillId="3" borderId="0" xfId="1" applyFont="1" applyFill="1"/>
    <xf numFmtId="3" fontId="24" fillId="3" borderId="0" xfId="1" applyNumberFormat="1" applyFont="1" applyFill="1"/>
    <xf numFmtId="0" fontId="24" fillId="3" borderId="0" xfId="1" applyFont="1" applyFill="1" applyBorder="1"/>
    <xf numFmtId="0" fontId="4" fillId="2" borderId="2" xfId="1" applyFont="1" applyFill="1" applyBorder="1" applyAlignment="1">
      <alignment horizontal="center" vertical="center"/>
    </xf>
    <xf numFmtId="0" fontId="4" fillId="2" borderId="9" xfId="1" applyFont="1" applyFill="1" applyBorder="1" applyAlignment="1">
      <alignment horizontal="center"/>
    </xf>
    <xf numFmtId="3" fontId="2" fillId="3" borderId="7" xfId="0" applyNumberFormat="1" applyFont="1" applyFill="1" applyBorder="1" applyAlignment="1"/>
    <xf numFmtId="0" fontId="34" fillId="0" borderId="0" xfId="0" applyFont="1"/>
    <xf numFmtId="0" fontId="35" fillId="0" borderId="0" xfId="0" applyFont="1"/>
    <xf numFmtId="0" fontId="36" fillId="0" borderId="0" xfId="0" applyFont="1" applyBorder="1" applyAlignment="1">
      <alignment horizontal="left"/>
    </xf>
    <xf numFmtId="0" fontId="34" fillId="3" borderId="0" xfId="0" applyFont="1" applyFill="1"/>
    <xf numFmtId="0" fontId="37" fillId="0" borderId="0" xfId="0" applyFont="1"/>
    <xf numFmtId="0" fontId="34" fillId="0" borderId="0" xfId="0" applyFont="1" applyAlignment="1">
      <alignment horizontal="center"/>
    </xf>
    <xf numFmtId="0" fontId="34" fillId="0" borderId="0" xfId="0" applyFont="1" applyBorder="1"/>
    <xf numFmtId="3" fontId="7" fillId="3" borderId="0" xfId="0" applyNumberFormat="1" applyFont="1" applyFill="1" applyBorder="1"/>
    <xf numFmtId="0" fontId="24" fillId="3" borderId="0" xfId="0" applyFont="1" applyFill="1" applyBorder="1" applyAlignment="1">
      <alignment horizontal="left"/>
    </xf>
    <xf numFmtId="0" fontId="7" fillId="3" borderId="0" xfId="0" applyFont="1" applyFill="1" applyBorder="1" applyAlignment="1">
      <alignment horizontal="center"/>
    </xf>
    <xf numFmtId="0" fontId="7" fillId="3" borderId="0" xfId="0" applyFont="1" applyFill="1" applyBorder="1"/>
    <xf numFmtId="0" fontId="2" fillId="0" borderId="0" xfId="0" applyFont="1" applyAlignment="1">
      <alignment horizontal="left"/>
    </xf>
    <xf numFmtId="0" fontId="2" fillId="0" borderId="0" xfId="0" applyFont="1" applyAlignment="1">
      <alignment horizontal="justify" wrapText="1"/>
    </xf>
    <xf numFmtId="0" fontId="3" fillId="0" borderId="0" xfId="0" applyFont="1" applyAlignment="1">
      <alignment horizontal="left"/>
    </xf>
    <xf numFmtId="0" fontId="2" fillId="0" borderId="0" xfId="0" applyFont="1" applyAlignment="1">
      <alignment horizontal="justify" wrapText="1"/>
    </xf>
    <xf numFmtId="0" fontId="2" fillId="0" borderId="0" xfId="0" applyFont="1" applyAlignment="1">
      <alignment horizontal="left"/>
    </xf>
    <xf numFmtId="0" fontId="3" fillId="0" borderId="0" xfId="0" applyFont="1" applyAlignment="1">
      <alignment horizontal="left"/>
    </xf>
    <xf numFmtId="4" fontId="8" fillId="0" borderId="0" xfId="1" applyNumberFormat="1" applyFont="1" applyFill="1"/>
    <xf numFmtId="0" fontId="13" fillId="0" borderId="0" xfId="0" applyFont="1" applyAlignment="1">
      <alignment horizontal="justify" wrapText="1"/>
    </xf>
    <xf numFmtId="0" fontId="3" fillId="0" borderId="0" xfId="0" applyFont="1" applyAlignment="1">
      <alignment horizontal="left"/>
    </xf>
    <xf numFmtId="0" fontId="7" fillId="0" borderId="0" xfId="0" applyFont="1" applyAlignment="1">
      <alignment horizontal="justify" vertical="top" wrapText="1"/>
    </xf>
    <xf numFmtId="164" fontId="24" fillId="3" borderId="0" xfId="0" applyNumberFormat="1" applyFont="1" applyFill="1" applyBorder="1" applyAlignment="1">
      <alignment horizontal="right"/>
    </xf>
    <xf numFmtId="0" fontId="38" fillId="0" borderId="0" xfId="0" applyFont="1" applyBorder="1" applyAlignment="1">
      <alignment horizontal="left"/>
    </xf>
    <xf numFmtId="0" fontId="7" fillId="0" borderId="0" xfId="0" applyFont="1" applyAlignment="1">
      <alignment horizontal="justify" vertical="top" wrapText="1"/>
    </xf>
    <xf numFmtId="0" fontId="2" fillId="3" borderId="7" xfId="0" applyFont="1" applyFill="1" applyBorder="1" applyAlignment="1">
      <alignment vertical="center" wrapText="1"/>
    </xf>
    <xf numFmtId="164" fontId="3" fillId="3" borderId="0" xfId="0" applyNumberFormat="1" applyFont="1" applyFill="1" applyBorder="1" applyAlignment="1"/>
    <xf numFmtId="164" fontId="11" fillId="3" borderId="0" xfId="0" applyNumberFormat="1" applyFont="1" applyFill="1" applyBorder="1" applyAlignment="1"/>
    <xf numFmtId="0" fontId="2" fillId="0" borderId="0" xfId="0" applyFont="1" applyAlignment="1">
      <alignment horizontal="left"/>
    </xf>
    <xf numFmtId="0" fontId="13" fillId="0" borderId="0" xfId="0" applyFont="1" applyAlignment="1">
      <alignment horizontal="justify" wrapText="1"/>
    </xf>
    <xf numFmtId="0" fontId="3" fillId="0" borderId="0" xfId="0" applyFont="1" applyAlignment="1">
      <alignment horizontal="left"/>
    </xf>
    <xf numFmtId="164" fontId="3" fillId="3" borderId="0" xfId="0" applyNumberFormat="1" applyFont="1" applyFill="1" applyBorder="1" applyAlignment="1"/>
    <xf numFmtId="164" fontId="11" fillId="3" borderId="0" xfId="0" applyNumberFormat="1" applyFont="1" applyFill="1" applyBorder="1" applyAlignment="1"/>
    <xf numFmtId="0" fontId="13" fillId="0" borderId="0" xfId="0" applyFont="1" applyAlignment="1">
      <alignment horizontal="justify" wrapText="1"/>
    </xf>
    <xf numFmtId="0" fontId="2" fillId="0" borderId="0" xfId="0" applyFont="1" applyAlignment="1">
      <alignment horizontal="left"/>
    </xf>
    <xf numFmtId="0" fontId="3" fillId="0" borderId="0" xfId="0" applyFont="1" applyAlignment="1">
      <alignment horizontal="left"/>
    </xf>
    <xf numFmtId="3" fontId="17" fillId="3" borderId="4" xfId="0" applyNumberFormat="1" applyFont="1" applyFill="1" applyBorder="1" applyAlignment="1">
      <alignment horizontal="center" wrapText="1"/>
    </xf>
    <xf numFmtId="0" fontId="17" fillId="3" borderId="5" xfId="0" applyFont="1" applyFill="1" applyBorder="1" applyAlignment="1">
      <alignment horizontal="center"/>
    </xf>
    <xf numFmtId="0" fontId="40" fillId="0" borderId="0" xfId="0" applyFont="1" applyAlignment="1">
      <alignment horizontal="left"/>
    </xf>
    <xf numFmtId="3" fontId="41" fillId="3" borderId="4" xfId="0" applyNumberFormat="1" applyFont="1" applyFill="1" applyBorder="1" applyAlignment="1">
      <alignment horizontal="left" wrapText="1"/>
    </xf>
    <xf numFmtId="0" fontId="7" fillId="0" borderId="0" xfId="0" applyFont="1" applyBorder="1" applyAlignment="1">
      <alignment horizontal="justify" vertical="top" wrapText="1"/>
    </xf>
    <xf numFmtId="0" fontId="7" fillId="0" borderId="0" xfId="0" applyFont="1" applyBorder="1"/>
    <xf numFmtId="0" fontId="40" fillId="3" borderId="28" xfId="0" applyFont="1" applyFill="1" applyBorder="1" applyAlignment="1"/>
    <xf numFmtId="0" fontId="40" fillId="3" borderId="0" xfId="0" applyFont="1" applyFill="1" applyBorder="1" applyAlignment="1"/>
    <xf numFmtId="0" fontId="40" fillId="3" borderId="17" xfId="0" applyFont="1" applyFill="1" applyBorder="1" applyAlignment="1"/>
    <xf numFmtId="0" fontId="24" fillId="0" borderId="0" xfId="0" applyFont="1" applyBorder="1" applyAlignment="1">
      <alignment horizontal="justify" vertical="top" wrapText="1"/>
    </xf>
    <xf numFmtId="0" fontId="34" fillId="0" borderId="0" xfId="0" applyFont="1" applyAlignment="1">
      <alignment horizontal="right"/>
    </xf>
    <xf numFmtId="3" fontId="34" fillId="0" borderId="0" xfId="0" applyNumberFormat="1" applyFont="1" applyAlignment="1">
      <alignment horizontal="right"/>
    </xf>
    <xf numFmtId="164" fontId="4" fillId="0" borderId="0" xfId="0" applyNumberFormat="1" applyFont="1"/>
    <xf numFmtId="3" fontId="41" fillId="0" borderId="7" xfId="0" applyNumberFormat="1" applyFont="1" applyBorder="1" applyAlignment="1">
      <alignment horizontal="left"/>
    </xf>
    <xf numFmtId="164" fontId="3" fillId="3" borderId="0" xfId="0" applyNumberFormat="1" applyFont="1" applyFill="1" applyBorder="1" applyAlignment="1"/>
    <xf numFmtId="164" fontId="11" fillId="3" borderId="0" xfId="0" applyNumberFormat="1" applyFont="1" applyFill="1" applyBorder="1" applyAlignment="1"/>
    <xf numFmtId="0" fontId="2" fillId="0" borderId="0" xfId="0" applyFont="1" applyAlignment="1">
      <alignment horizontal="left"/>
    </xf>
    <xf numFmtId="0" fontId="2" fillId="0" borderId="0" xfId="0" applyFont="1" applyAlignment="1">
      <alignment horizontal="justify" wrapText="1"/>
    </xf>
    <xf numFmtId="0" fontId="13" fillId="0" borderId="0" xfId="0" applyFont="1" applyAlignment="1">
      <alignment horizontal="justify" wrapText="1"/>
    </xf>
    <xf numFmtId="0" fontId="3" fillId="0" borderId="0" xfId="0" applyFont="1" applyAlignment="1">
      <alignment horizontal="left"/>
    </xf>
    <xf numFmtId="0" fontId="13" fillId="0" borderId="0" xfId="0" applyFont="1" applyAlignment="1">
      <alignment horizontal="justify" wrapText="1"/>
    </xf>
    <xf numFmtId="0" fontId="3" fillId="0" borderId="0" xfId="0" applyFont="1" applyAlignment="1">
      <alignment horizontal="left"/>
    </xf>
    <xf numFmtId="0" fontId="4" fillId="0" borderId="0" xfId="0" applyFont="1" applyBorder="1"/>
    <xf numFmtId="0" fontId="17" fillId="3" borderId="8" xfId="0" applyFont="1" applyFill="1" applyBorder="1" applyAlignment="1">
      <alignment horizontal="center"/>
    </xf>
    <xf numFmtId="3" fontId="41" fillId="3" borderId="7" xfId="0" applyNumberFormat="1" applyFont="1" applyFill="1" applyBorder="1" applyAlignment="1">
      <alignment horizontal="left" wrapText="1"/>
    </xf>
    <xf numFmtId="3" fontId="41" fillId="3" borderId="7" xfId="0" applyNumberFormat="1" applyFont="1" applyFill="1" applyBorder="1" applyAlignment="1">
      <alignment horizontal="left"/>
    </xf>
    <xf numFmtId="0" fontId="39" fillId="0" borderId="6" xfId="0" applyFont="1" applyBorder="1" applyAlignment="1">
      <alignment horizontal="left"/>
    </xf>
    <xf numFmtId="0" fontId="41" fillId="0" borderId="6" xfId="0" applyFont="1" applyBorder="1" applyAlignment="1">
      <alignment horizontal="left"/>
    </xf>
    <xf numFmtId="0" fontId="40" fillId="0" borderId="6" xfId="0" applyFont="1" applyBorder="1" applyAlignment="1">
      <alignment horizontal="left"/>
    </xf>
    <xf numFmtId="0" fontId="2" fillId="3" borderId="38"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24" xfId="0" applyFont="1" applyFill="1" applyBorder="1" applyAlignment="1">
      <alignment horizontal="left" vertical="top" wrapText="1"/>
    </xf>
    <xf numFmtId="0" fontId="2" fillId="3" borderId="21" xfId="0" applyFont="1" applyFill="1" applyBorder="1" applyAlignment="1">
      <alignment horizontal="left" vertical="top" wrapText="1"/>
    </xf>
    <xf numFmtId="0" fontId="0" fillId="0" borderId="31" xfId="0" applyBorder="1" applyAlignment="1">
      <alignment horizontal="center"/>
    </xf>
    <xf numFmtId="0" fontId="0" fillId="0" borderId="7" xfId="0" applyBorder="1" applyAlignment="1">
      <alignment horizontal="center"/>
    </xf>
    <xf numFmtId="0" fontId="0" fillId="0" borderId="26" xfId="0" applyBorder="1" applyAlignment="1">
      <alignment horizont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2" fillId="0" borderId="35"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left"/>
    </xf>
    <xf numFmtId="164" fontId="3" fillId="3" borderId="18" xfId="0" applyNumberFormat="1" applyFont="1" applyFill="1" applyBorder="1" applyAlignment="1"/>
    <xf numFmtId="164" fontId="11" fillId="3" borderId="18" xfId="0" applyNumberFormat="1" applyFont="1" applyFill="1" applyBorder="1" applyAlignment="1"/>
    <xf numFmtId="0" fontId="12" fillId="3" borderId="18" xfId="0" applyFont="1" applyFill="1" applyBorder="1" applyAlignment="1">
      <alignment horizontal="left" wrapText="1"/>
    </xf>
    <xf numFmtId="0" fontId="0" fillId="0" borderId="18" xfId="0" applyBorder="1" applyAlignment="1">
      <alignment horizontal="left" wrapText="1"/>
    </xf>
    <xf numFmtId="164" fontId="12" fillId="0" borderId="18" xfId="0" applyNumberFormat="1" applyFont="1" applyBorder="1" applyAlignment="1">
      <alignment wrapText="1"/>
    </xf>
    <xf numFmtId="164" fontId="15" fillId="0" borderId="18" xfId="0" applyNumberFormat="1" applyFont="1" applyBorder="1" applyAlignment="1">
      <alignment wrapText="1"/>
    </xf>
    <xf numFmtId="0" fontId="2" fillId="3" borderId="38" xfId="0" applyFont="1" applyFill="1" applyBorder="1" applyAlignment="1">
      <alignment horizontal="left" wrapText="1"/>
    </xf>
    <xf numFmtId="0" fontId="2" fillId="3" borderId="39" xfId="0" applyFont="1" applyFill="1" applyBorder="1" applyAlignment="1">
      <alignment horizontal="left" wrapText="1"/>
    </xf>
    <xf numFmtId="0" fontId="2" fillId="3" borderId="30" xfId="0" applyFont="1" applyFill="1" applyBorder="1" applyAlignment="1">
      <alignment horizontal="left" wrapText="1"/>
    </xf>
    <xf numFmtId="0" fontId="2" fillId="3" borderId="16" xfId="0" applyFont="1" applyFill="1" applyBorder="1" applyAlignment="1">
      <alignment horizontal="left" wrapText="1"/>
    </xf>
    <xf numFmtId="0" fontId="2" fillId="3" borderId="0" xfId="0" applyFont="1" applyFill="1" applyBorder="1" applyAlignment="1">
      <alignment horizontal="left" wrapText="1"/>
    </xf>
    <xf numFmtId="0" fontId="2" fillId="3" borderId="17" xfId="0" applyFont="1" applyFill="1" applyBorder="1" applyAlignment="1">
      <alignment horizontal="left" wrapText="1"/>
    </xf>
    <xf numFmtId="0" fontId="2" fillId="3" borderId="40" xfId="0" applyFont="1" applyFill="1" applyBorder="1" applyAlignment="1">
      <alignment horizontal="left" wrapText="1"/>
    </xf>
    <xf numFmtId="0" fontId="2" fillId="3" borderId="24" xfId="0" applyFont="1" applyFill="1" applyBorder="1" applyAlignment="1">
      <alignment horizontal="left" wrapText="1"/>
    </xf>
    <xf numFmtId="0" fontId="2" fillId="3" borderId="21" xfId="0" applyFont="1" applyFill="1" applyBorder="1" applyAlignment="1">
      <alignment horizontal="left" wrapText="1"/>
    </xf>
    <xf numFmtId="0" fontId="4" fillId="3" borderId="31" xfId="0" applyFont="1" applyFill="1" applyBorder="1" applyAlignment="1">
      <alignment horizontal="center" wrapText="1"/>
    </xf>
    <xf numFmtId="0" fontId="4" fillId="3" borderId="7" xfId="0" applyFont="1" applyFill="1" applyBorder="1" applyAlignment="1">
      <alignment horizontal="center" wrapText="1"/>
    </xf>
    <xf numFmtId="0" fontId="4" fillId="3" borderId="26" xfId="0" applyFont="1" applyFill="1" applyBorder="1" applyAlignment="1">
      <alignment horizontal="center" wrapText="1"/>
    </xf>
    <xf numFmtId="164" fontId="3" fillId="0" borderId="18" xfId="0" applyNumberFormat="1" applyFont="1" applyBorder="1" applyAlignment="1"/>
    <xf numFmtId="164" fontId="11" fillId="0" borderId="18" xfId="0" applyNumberFormat="1" applyFont="1" applyBorder="1" applyAlignment="1"/>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2" fillId="0" borderId="30"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Border="1" applyAlignment="1">
      <alignment horizontal="left" vertical="top" wrapText="1"/>
    </xf>
    <xf numFmtId="0" fontId="2" fillId="0" borderId="17" xfId="0" applyFont="1" applyBorder="1" applyAlignment="1">
      <alignment horizontal="left" vertical="top" wrapText="1"/>
    </xf>
    <xf numFmtId="0" fontId="2" fillId="0" borderId="40" xfId="0" applyFont="1" applyBorder="1" applyAlignment="1">
      <alignment horizontal="left" vertical="top" wrapText="1"/>
    </xf>
    <xf numFmtId="0" fontId="2" fillId="0" borderId="24" xfId="0" applyFont="1" applyBorder="1" applyAlignment="1">
      <alignment horizontal="left" vertical="top" wrapText="1"/>
    </xf>
    <xf numFmtId="0" fontId="2" fillId="0" borderId="21" xfId="0" applyFont="1" applyBorder="1" applyAlignment="1">
      <alignment horizontal="left" vertical="top" wrapText="1"/>
    </xf>
    <xf numFmtId="164" fontId="12" fillId="0" borderId="18" xfId="0" applyNumberFormat="1" applyFont="1" applyBorder="1" applyAlignment="1"/>
    <xf numFmtId="0" fontId="0" fillId="0" borderId="18" xfId="0" applyBorder="1" applyAlignment="1">
      <alignment horizontal="center" vertical="center" wrapText="1"/>
    </xf>
    <xf numFmtId="0" fontId="2" fillId="0" borderId="35" xfId="0" applyFont="1" applyBorder="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164" fontId="12" fillId="3" borderId="35" xfId="0" applyNumberFormat="1" applyFont="1" applyFill="1" applyBorder="1" applyAlignment="1"/>
    <xf numFmtId="164" fontId="12" fillId="3" borderId="37" xfId="0" applyNumberFormat="1" applyFont="1" applyFill="1" applyBorder="1" applyAlignment="1"/>
    <xf numFmtId="0" fontId="0" fillId="0" borderId="30"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2" fillId="0" borderId="18" xfId="0" applyFont="1" applyBorder="1" applyAlignment="1">
      <alignment horizontal="left" wrapText="1"/>
    </xf>
    <xf numFmtId="0" fontId="3" fillId="0" borderId="18" xfId="0" applyFont="1" applyBorder="1" applyAlignment="1">
      <alignment horizontal="left" vertical="justify" wrapText="1"/>
    </xf>
    <xf numFmtId="164" fontId="12" fillId="3" borderId="18" xfId="0" applyNumberFormat="1" applyFont="1" applyFill="1" applyBorder="1" applyAlignment="1"/>
    <xf numFmtId="164" fontId="15" fillId="3" borderId="18" xfId="0" applyNumberFormat="1" applyFont="1" applyFill="1" applyBorder="1" applyAlignment="1"/>
    <xf numFmtId="0" fontId="12" fillId="3" borderId="18" xfId="0" applyFont="1" applyFill="1" applyBorder="1" applyAlignment="1">
      <alignment horizontal="left" vertical="justify" wrapText="1"/>
    </xf>
    <xf numFmtId="0" fontId="31" fillId="3" borderId="41" xfId="0" applyFont="1" applyFill="1" applyBorder="1" applyAlignment="1">
      <alignment horizontal="left" vertical="justify" wrapText="1"/>
    </xf>
    <xf numFmtId="0" fontId="31" fillId="3" borderId="42" xfId="0" applyFont="1" applyFill="1" applyBorder="1" applyAlignment="1">
      <alignment horizontal="left" vertical="justify" wrapText="1"/>
    </xf>
    <xf numFmtId="164" fontId="12" fillId="3" borderId="42" xfId="0" applyNumberFormat="1" applyFont="1" applyFill="1" applyBorder="1" applyAlignment="1"/>
    <xf numFmtId="164" fontId="32" fillId="3" borderId="42" xfId="0" applyNumberFormat="1" applyFont="1" applyFill="1" applyBorder="1" applyAlignment="1">
      <alignment horizontal="right"/>
    </xf>
    <xf numFmtId="164" fontId="32" fillId="3" borderId="43" xfId="0" applyNumberFormat="1" applyFont="1" applyFill="1" applyBorder="1" applyAlignment="1">
      <alignment horizontal="right"/>
    </xf>
    <xf numFmtId="0" fontId="31" fillId="3" borderId="44" xfId="0" applyFont="1" applyFill="1" applyBorder="1" applyAlignment="1">
      <alignment horizontal="left" vertical="justify" wrapText="1"/>
    </xf>
    <xf numFmtId="0" fontId="31" fillId="3" borderId="45" xfId="0" applyFont="1" applyFill="1" applyBorder="1" applyAlignment="1">
      <alignment horizontal="left" vertical="justify" wrapText="1"/>
    </xf>
    <xf numFmtId="164" fontId="12" fillId="3" borderId="45" xfId="0" applyNumberFormat="1" applyFont="1" applyFill="1" applyBorder="1" applyAlignment="1"/>
    <xf numFmtId="164" fontId="32" fillId="4" borderId="45" xfId="0" applyNumberFormat="1" applyFont="1" applyFill="1" applyBorder="1" applyAlignment="1">
      <alignment horizontal="right"/>
    </xf>
    <xf numFmtId="164" fontId="32" fillId="4" borderId="46" xfId="0" applyNumberFormat="1" applyFont="1" applyFill="1" applyBorder="1" applyAlignment="1">
      <alignment horizontal="right"/>
    </xf>
    <xf numFmtId="0" fontId="0" fillId="0" borderId="35" xfId="0" applyBorder="1" applyAlignment="1">
      <alignment horizontal="left"/>
    </xf>
    <xf numFmtId="0" fontId="0" fillId="0" borderId="36" xfId="0" applyBorder="1" applyAlignment="1">
      <alignment horizontal="left"/>
    </xf>
    <xf numFmtId="0" fontId="0" fillId="0" borderId="37" xfId="0" applyBorder="1" applyAlignment="1">
      <alignment horizontal="left"/>
    </xf>
    <xf numFmtId="0" fontId="28" fillId="0" borderId="35" xfId="0" applyFont="1" applyBorder="1" applyAlignment="1">
      <alignment horizontal="left"/>
    </xf>
    <xf numFmtId="0" fontId="28" fillId="0" borderId="36" xfId="0" applyFont="1" applyBorder="1" applyAlignment="1">
      <alignment horizontal="left"/>
    </xf>
    <xf numFmtId="0" fontId="28" fillId="0" borderId="37" xfId="0" applyFont="1" applyBorder="1" applyAlignment="1">
      <alignment horizontal="left"/>
    </xf>
    <xf numFmtId="0" fontId="2" fillId="3" borderId="18" xfId="0" applyFont="1" applyFill="1" applyBorder="1" applyAlignment="1">
      <alignment horizontal="left" wrapText="1"/>
    </xf>
    <xf numFmtId="164" fontId="12" fillId="4" borderId="18" xfId="0" applyNumberFormat="1" applyFont="1" applyFill="1" applyBorder="1" applyAlignment="1">
      <alignment vertical="center"/>
    </xf>
    <xf numFmtId="164" fontId="15" fillId="4" borderId="18" xfId="0" applyNumberFormat="1" applyFont="1" applyFill="1" applyBorder="1" applyAlignment="1">
      <alignment vertical="center"/>
    </xf>
    <xf numFmtId="164" fontId="15" fillId="0" borderId="18" xfId="0" applyNumberFormat="1" applyFont="1" applyBorder="1" applyAlignment="1"/>
    <xf numFmtId="0" fontId="3" fillId="3" borderId="29" xfId="1" applyFont="1" applyFill="1" applyBorder="1" applyAlignment="1">
      <alignment horizontal="left"/>
    </xf>
    <xf numFmtId="0" fontId="3" fillId="3" borderId="30" xfId="1" applyFont="1" applyFill="1" applyBorder="1" applyAlignment="1">
      <alignment horizontal="left"/>
    </xf>
    <xf numFmtId="0" fontId="3" fillId="2" borderId="1" xfId="1" applyFont="1" applyFill="1" applyBorder="1" applyAlignment="1">
      <alignment horizontal="left"/>
    </xf>
    <xf numFmtId="0" fontId="3" fillId="2" borderId="2" xfId="1" applyFont="1" applyFill="1" applyBorder="1" applyAlignment="1">
      <alignment horizontal="left"/>
    </xf>
    <xf numFmtId="0" fontId="18" fillId="0" borderId="0" xfId="0" applyFont="1" applyBorder="1" applyAlignment="1">
      <alignment horizontal="left"/>
    </xf>
    <xf numFmtId="0" fontId="13" fillId="0" borderId="30" xfId="0" applyFont="1" applyBorder="1" applyAlignment="1">
      <alignment horizontal="left"/>
    </xf>
    <xf numFmtId="0" fontId="3" fillId="3" borderId="29" xfId="1" applyFont="1" applyFill="1" applyBorder="1" applyAlignment="1"/>
    <xf numFmtId="0" fontId="13" fillId="0" borderId="30" xfId="0" applyFont="1" applyBorder="1" applyAlignment="1"/>
    <xf numFmtId="0" fontId="4" fillId="3" borderId="30" xfId="1" applyFont="1" applyFill="1" applyBorder="1" applyAlignment="1">
      <alignment horizontal="left"/>
    </xf>
    <xf numFmtId="0" fontId="3" fillId="3" borderId="54" xfId="1" applyFont="1" applyFill="1" applyBorder="1" applyAlignment="1">
      <alignment wrapText="1"/>
    </xf>
    <xf numFmtId="0" fontId="13" fillId="3" borderId="37" xfId="0" applyFont="1" applyFill="1" applyBorder="1" applyAlignment="1">
      <alignment wrapText="1"/>
    </xf>
    <xf numFmtId="0" fontId="4" fillId="2" borderId="11" xfId="1" applyFill="1" applyBorder="1" applyAlignment="1">
      <alignment horizontal="center" vertical="center"/>
    </xf>
    <xf numFmtId="0" fontId="4" fillId="2" borderId="13" xfId="1" applyFill="1" applyBorder="1" applyAlignment="1">
      <alignment horizontal="center" vertical="center"/>
    </xf>
    <xf numFmtId="0" fontId="4" fillId="2" borderId="19" xfId="1" applyFill="1" applyBorder="1" applyAlignment="1">
      <alignment horizontal="center"/>
    </xf>
    <xf numFmtId="0" fontId="4" fillId="2" borderId="20" xfId="1" applyFill="1" applyBorder="1" applyAlignment="1">
      <alignment horizontal="center"/>
    </xf>
    <xf numFmtId="0" fontId="3" fillId="3" borderId="33" xfId="1" applyFont="1" applyFill="1" applyBorder="1" applyAlignment="1"/>
    <xf numFmtId="0" fontId="13" fillId="0" borderId="34" xfId="0" applyFont="1" applyBorder="1" applyAlignment="1"/>
    <xf numFmtId="0" fontId="3" fillId="3" borderId="29" xfId="1" applyFont="1" applyFill="1" applyBorder="1" applyAlignment="1">
      <alignment horizontal="left" wrapText="1"/>
    </xf>
    <xf numFmtId="0" fontId="3" fillId="3" borderId="30" xfId="1" applyFont="1" applyFill="1" applyBorder="1" applyAlignment="1">
      <alignment horizontal="left" wrapText="1"/>
    </xf>
    <xf numFmtId="0" fontId="3" fillId="3" borderId="29" xfId="1" applyFont="1" applyFill="1" applyBorder="1" applyAlignment="1">
      <alignment wrapText="1"/>
    </xf>
    <xf numFmtId="0" fontId="13" fillId="3" borderId="30" xfId="0" applyFont="1" applyFill="1" applyBorder="1" applyAlignment="1">
      <alignment wrapText="1"/>
    </xf>
    <xf numFmtId="0" fontId="4" fillId="2" borderId="11"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9" xfId="1" applyFont="1" applyFill="1" applyBorder="1" applyAlignment="1">
      <alignment horizontal="center"/>
    </xf>
    <xf numFmtId="0" fontId="4" fillId="2" borderId="20" xfId="1" applyFont="1" applyFill="1" applyBorder="1" applyAlignment="1">
      <alignment horizontal="center"/>
    </xf>
    <xf numFmtId="3" fontId="16" fillId="0" borderId="0" xfId="0" applyNumberFormat="1" applyFont="1" applyAlignment="1">
      <alignment horizontal="center"/>
    </xf>
    <xf numFmtId="0" fontId="3" fillId="2" borderId="11" xfId="0" applyFont="1" applyFill="1" applyBorder="1" applyAlignment="1">
      <alignment horizontal="left"/>
    </xf>
    <xf numFmtId="0" fontId="3" fillId="2" borderId="12" xfId="0" applyFont="1" applyFill="1" applyBorder="1" applyAlignment="1">
      <alignment horizontal="left"/>
    </xf>
    <xf numFmtId="0" fontId="3" fillId="2" borderId="13" xfId="0" applyFont="1" applyFill="1" applyBorder="1" applyAlignment="1">
      <alignment horizontal="left"/>
    </xf>
    <xf numFmtId="164" fontId="3" fillId="0" borderId="0" xfId="0" applyNumberFormat="1" applyFont="1" applyBorder="1" applyAlignment="1"/>
    <xf numFmtId="0" fontId="39" fillId="3" borderId="33" xfId="0" applyFont="1" applyFill="1" applyBorder="1" applyAlignment="1">
      <alignment horizontal="left" wrapText="1"/>
    </xf>
    <xf numFmtId="0" fontId="39" fillId="3" borderId="15" xfId="0" applyFont="1" applyFill="1" applyBorder="1" applyAlignment="1">
      <alignment horizontal="left" wrapText="1"/>
    </xf>
    <xf numFmtId="0" fontId="39" fillId="3" borderId="34" xfId="0" applyFont="1" applyFill="1" applyBorder="1" applyAlignment="1">
      <alignment horizontal="left" wrapText="1"/>
    </xf>
    <xf numFmtId="164" fontId="3" fillId="2" borderId="14" xfId="0" applyNumberFormat="1" applyFont="1" applyFill="1" applyBorder="1" applyAlignment="1">
      <alignment horizontal="right"/>
    </xf>
    <xf numFmtId="164" fontId="11" fillId="0" borderId="0" xfId="0" applyNumberFormat="1" applyFont="1" applyBorder="1" applyAlignment="1"/>
    <xf numFmtId="164" fontId="3" fillId="0" borderId="15" xfId="0" applyNumberFormat="1" applyFont="1" applyBorder="1" applyAlignment="1"/>
    <xf numFmtId="164" fontId="3" fillId="3" borderId="0" xfId="0" applyNumberFormat="1" applyFont="1" applyFill="1" applyBorder="1" applyAlignment="1"/>
    <xf numFmtId="164" fontId="11" fillId="3" borderId="0" xfId="0" applyNumberFormat="1" applyFont="1" applyFill="1" applyBorder="1" applyAlignment="1"/>
    <xf numFmtId="0" fontId="13" fillId="0" borderId="0" xfId="0" applyFont="1" applyAlignment="1"/>
    <xf numFmtId="0" fontId="2" fillId="0" borderId="0" xfId="0" applyFont="1" applyAlignment="1">
      <alignment horizontal="justify" wrapText="1"/>
    </xf>
    <xf numFmtId="0" fontId="40" fillId="3" borderId="28" xfId="0" applyFont="1" applyFill="1" applyBorder="1" applyAlignment="1">
      <alignment horizontal="left" wrapText="1"/>
    </xf>
    <xf numFmtId="0" fontId="40" fillId="3" borderId="0" xfId="0" applyFont="1" applyFill="1" applyBorder="1" applyAlignment="1">
      <alignment horizontal="left" wrapText="1"/>
    </xf>
    <xf numFmtId="164" fontId="3" fillId="3" borderId="0" xfId="0" applyNumberFormat="1" applyFont="1" applyFill="1"/>
    <xf numFmtId="164" fontId="11" fillId="3" borderId="0" xfId="0" applyNumberFormat="1" applyFont="1" applyFill="1"/>
    <xf numFmtId="0" fontId="39" fillId="3" borderId="0" xfId="0" applyFont="1" applyFill="1" applyBorder="1" applyAlignment="1">
      <alignment horizontal="left" wrapText="1"/>
    </xf>
    <xf numFmtId="0" fontId="3" fillId="0" borderId="0" xfId="0" applyFont="1" applyAlignment="1">
      <alignment horizontal="left" vertical="top" wrapText="1"/>
    </xf>
    <xf numFmtId="0" fontId="39" fillId="3" borderId="33" xfId="0" applyFont="1" applyFill="1" applyBorder="1" applyAlignment="1">
      <alignment horizontal="left"/>
    </xf>
    <xf numFmtId="0" fontId="39" fillId="3" borderId="15" xfId="0" applyFont="1" applyFill="1" applyBorder="1" applyAlignment="1">
      <alignment horizontal="left"/>
    </xf>
    <xf numFmtId="0" fontId="39" fillId="3" borderId="34" xfId="0" applyFont="1" applyFill="1" applyBorder="1" applyAlignment="1">
      <alignment horizontal="left"/>
    </xf>
    <xf numFmtId="0" fontId="39" fillId="3" borderId="28" xfId="0" applyFont="1" applyFill="1" applyBorder="1" applyAlignment="1">
      <alignment horizontal="left" wrapText="1"/>
    </xf>
    <xf numFmtId="0" fontId="39" fillId="3" borderId="17" xfId="0" applyFont="1" applyFill="1" applyBorder="1" applyAlignment="1">
      <alignment horizontal="left" wrapText="1"/>
    </xf>
    <xf numFmtId="0" fontId="39" fillId="3" borderId="0" xfId="0" applyFont="1" applyFill="1" applyBorder="1" applyAlignment="1">
      <alignment horizontal="left"/>
    </xf>
    <xf numFmtId="0" fontId="3" fillId="2" borderId="14" xfId="0" applyFont="1" applyFill="1" applyBorder="1" applyAlignment="1">
      <alignment horizontal="left" wrapText="1"/>
    </xf>
    <xf numFmtId="0" fontId="13" fillId="2" borderId="14" xfId="0" applyFont="1" applyFill="1" applyBorder="1" applyAlignment="1">
      <alignment wrapText="1"/>
    </xf>
    <xf numFmtId="0" fontId="2" fillId="0" borderId="0" xfId="0" applyFont="1" applyAlignment="1">
      <alignment horizontal="justify" vertical="top" wrapText="1"/>
    </xf>
    <xf numFmtId="0" fontId="2" fillId="3" borderId="0" xfId="0" applyFont="1" applyFill="1" applyBorder="1" applyAlignment="1">
      <alignment horizontal="justify"/>
    </xf>
    <xf numFmtId="0" fontId="2" fillId="3" borderId="0" xfId="0" applyFont="1" applyFill="1" applyBorder="1" applyAlignment="1">
      <alignment horizontal="justify" wrapText="1"/>
    </xf>
    <xf numFmtId="0" fontId="12" fillId="0" borderId="15" xfId="0" applyFont="1" applyBorder="1" applyAlignment="1">
      <alignment horizontal="left"/>
    </xf>
    <xf numFmtId="0" fontId="2" fillId="3" borderId="0" xfId="0" applyFont="1" applyFill="1" applyBorder="1" applyAlignment="1">
      <alignment horizontal="justify" vertical="top" wrapText="1"/>
    </xf>
    <xf numFmtId="0" fontId="13" fillId="3" borderId="0" xfId="0" applyFont="1" applyFill="1" applyAlignment="1">
      <alignment horizontal="justify" vertical="top" wrapText="1"/>
    </xf>
    <xf numFmtId="0" fontId="2" fillId="3" borderId="0" xfId="0" applyFont="1" applyFill="1" applyAlignment="1">
      <alignment horizontal="justify" vertical="top" wrapText="1"/>
    </xf>
  </cellXfs>
  <cellStyles count="2">
    <cellStyle name="Normální" xfId="0" builtinId="0"/>
    <cellStyle name="Normální 2" xfId="1" xr:uid="{00000000-0005-0000-0000-000001000000}"/>
  </cellStyles>
  <dxfs count="0"/>
  <tableStyles count="0" defaultTableStyle="TableStyleMedium2" defaultPivotStyle="PivotStyleLight16"/>
  <colors>
    <mruColors>
      <color rgb="FFCCFFFF"/>
      <color rgb="FFD81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9"/>
  <sheetViews>
    <sheetView view="pageBreakPreview" zoomScaleNormal="100" zoomScaleSheetLayoutView="100" workbookViewId="0">
      <selection activeCell="K36" sqref="K36"/>
    </sheetView>
  </sheetViews>
  <sheetFormatPr defaultRowHeight="15.75" x14ac:dyDescent="0.25"/>
  <cols>
    <col min="1" max="1" width="11.5703125" customWidth="1"/>
    <col min="2" max="5" width="9.140625" style="160"/>
    <col min="6" max="6" width="13.5703125" style="160" customWidth="1"/>
    <col min="7" max="7" width="9.7109375" style="160" customWidth="1"/>
    <col min="8" max="8" width="17.28515625" customWidth="1"/>
    <col min="9" max="9" width="11.42578125" style="161" customWidth="1"/>
    <col min="10" max="10" width="10.85546875" style="162" bestFit="1" customWidth="1"/>
    <col min="11" max="11" width="26" customWidth="1"/>
  </cols>
  <sheetData>
    <row r="1" spans="1:11" ht="23.25" x14ac:dyDescent="0.35">
      <c r="A1" s="159" t="s">
        <v>110</v>
      </c>
    </row>
    <row r="2" spans="1:11" ht="10.5" customHeight="1" x14ac:dyDescent="0.35">
      <c r="A2" s="163"/>
    </row>
    <row r="3" spans="1:11" ht="45" x14ac:dyDescent="0.25">
      <c r="A3" s="164" t="s">
        <v>111</v>
      </c>
      <c r="B3" s="292" t="s">
        <v>112</v>
      </c>
      <c r="C3" s="293"/>
      <c r="D3" s="293"/>
      <c r="E3" s="293"/>
      <c r="F3" s="293"/>
      <c r="G3" s="293"/>
      <c r="H3" s="294"/>
      <c r="I3" s="165" t="s">
        <v>113</v>
      </c>
      <c r="J3" s="166" t="s">
        <v>114</v>
      </c>
      <c r="K3" s="166" t="s">
        <v>115</v>
      </c>
    </row>
    <row r="4" spans="1:11" s="34" customFormat="1" x14ac:dyDescent="0.25">
      <c r="A4" s="167" t="s">
        <v>142</v>
      </c>
      <c r="B4" s="295"/>
      <c r="C4" s="296"/>
      <c r="D4" s="296"/>
      <c r="E4" s="296"/>
      <c r="F4" s="297"/>
      <c r="G4" s="298">
        <v>37190</v>
      </c>
      <c r="H4" s="299"/>
      <c r="I4" s="118">
        <v>28260</v>
      </c>
      <c r="J4" s="174">
        <f>G4-I4</f>
        <v>8930</v>
      </c>
      <c r="K4" s="175" t="s">
        <v>141</v>
      </c>
    </row>
    <row r="5" spans="1:11" s="85" customFormat="1" ht="15.75" customHeight="1" x14ac:dyDescent="0.25">
      <c r="A5" s="167"/>
      <c r="B5" s="280" t="s">
        <v>143</v>
      </c>
      <c r="C5" s="281"/>
      <c r="D5" s="281"/>
      <c r="E5" s="281"/>
      <c r="F5" s="281"/>
      <c r="G5" s="281"/>
      <c r="H5" s="281"/>
      <c r="I5" s="281"/>
      <c r="J5" s="282"/>
      <c r="K5" s="313" t="s">
        <v>146</v>
      </c>
    </row>
    <row r="6" spans="1:11" s="85" customFormat="1" ht="40.5" customHeight="1" x14ac:dyDescent="0.25">
      <c r="A6" s="167"/>
      <c r="B6" s="286"/>
      <c r="C6" s="287"/>
      <c r="D6" s="287"/>
      <c r="E6" s="287"/>
      <c r="F6" s="287"/>
      <c r="G6" s="287"/>
      <c r="H6" s="287"/>
      <c r="I6" s="287"/>
      <c r="J6" s="288"/>
      <c r="K6" s="315"/>
    </row>
    <row r="7" spans="1:11" s="169" customFormat="1" x14ac:dyDescent="0.25">
      <c r="B7" s="170"/>
      <c r="C7" s="170"/>
      <c r="D7" s="170"/>
      <c r="E7" s="170"/>
      <c r="F7" s="170"/>
      <c r="G7" s="170"/>
      <c r="I7" s="171"/>
      <c r="J7" s="172"/>
    </row>
    <row r="8" spans="1:11" s="34" customFormat="1" x14ac:dyDescent="0.25">
      <c r="A8" s="167" t="s">
        <v>116</v>
      </c>
      <c r="B8" s="295" t="s">
        <v>117</v>
      </c>
      <c r="C8" s="296"/>
      <c r="D8" s="296"/>
      <c r="E8" s="296"/>
      <c r="F8" s="297"/>
      <c r="G8" s="298">
        <v>70000</v>
      </c>
      <c r="H8" s="299"/>
      <c r="I8" s="118">
        <v>0</v>
      </c>
      <c r="J8" s="168">
        <f>G8-I8</f>
        <v>70000</v>
      </c>
      <c r="K8" s="117" t="s">
        <v>118</v>
      </c>
    </row>
    <row r="9" spans="1:11" s="85" customFormat="1" ht="15.75" customHeight="1" x14ac:dyDescent="0.25">
      <c r="A9" s="167"/>
      <c r="B9" s="280" t="s">
        <v>144</v>
      </c>
      <c r="C9" s="281"/>
      <c r="D9" s="281"/>
      <c r="E9" s="281"/>
      <c r="F9" s="281"/>
      <c r="G9" s="281"/>
      <c r="H9" s="281"/>
      <c r="I9" s="281"/>
      <c r="J9" s="282"/>
      <c r="K9" s="313"/>
    </row>
    <row r="10" spans="1:11" s="85" customFormat="1" ht="28.15" customHeight="1" x14ac:dyDescent="0.25">
      <c r="A10" s="167"/>
      <c r="B10" s="286"/>
      <c r="C10" s="287"/>
      <c r="D10" s="287"/>
      <c r="E10" s="287"/>
      <c r="F10" s="287"/>
      <c r="G10" s="287"/>
      <c r="H10" s="287"/>
      <c r="I10" s="287"/>
      <c r="J10" s="288"/>
      <c r="K10" s="315"/>
    </row>
    <row r="11" spans="1:11" s="169" customFormat="1" x14ac:dyDescent="0.25">
      <c r="B11" s="170"/>
      <c r="C11" s="170"/>
      <c r="D11" s="170"/>
      <c r="E11" s="170"/>
      <c r="F11" s="170"/>
      <c r="G11" s="170"/>
      <c r="I11" s="171"/>
      <c r="J11" s="172"/>
    </row>
    <row r="12" spans="1:11" s="85" customFormat="1" ht="14.25" customHeight="1" x14ac:dyDescent="0.25">
      <c r="A12" s="167" t="s">
        <v>119</v>
      </c>
      <c r="B12" s="300" t="s">
        <v>72</v>
      </c>
      <c r="C12" s="301"/>
      <c r="D12" s="301"/>
      <c r="E12" s="301"/>
      <c r="F12" s="301"/>
      <c r="G12" s="302">
        <v>10000</v>
      </c>
      <c r="H12" s="303"/>
      <c r="I12" s="173">
        <v>5000</v>
      </c>
      <c r="J12" s="174">
        <f>G12-I12</f>
        <v>5000</v>
      </c>
      <c r="K12" s="175" t="s">
        <v>141</v>
      </c>
    </row>
    <row r="13" spans="1:11" s="85" customFormat="1" ht="15.75" customHeight="1" x14ac:dyDescent="0.25">
      <c r="A13" s="167"/>
      <c r="B13" s="304" t="s">
        <v>73</v>
      </c>
      <c r="C13" s="305"/>
      <c r="D13" s="305"/>
      <c r="E13" s="305"/>
      <c r="F13" s="305"/>
      <c r="G13" s="305"/>
      <c r="H13" s="305"/>
      <c r="I13" s="305"/>
      <c r="J13" s="306"/>
      <c r="K13" s="313"/>
    </row>
    <row r="14" spans="1:11" s="85" customFormat="1" ht="15.75" customHeight="1" x14ac:dyDescent="0.25">
      <c r="A14" s="167"/>
      <c r="B14" s="307"/>
      <c r="C14" s="308"/>
      <c r="D14" s="308"/>
      <c r="E14" s="308"/>
      <c r="F14" s="308"/>
      <c r="G14" s="308"/>
      <c r="H14" s="308"/>
      <c r="I14" s="308"/>
      <c r="J14" s="309"/>
      <c r="K14" s="314"/>
    </row>
    <row r="15" spans="1:11" s="85" customFormat="1" ht="9.75" customHeight="1" x14ac:dyDescent="0.25">
      <c r="A15" s="167"/>
      <c r="B15" s="310"/>
      <c r="C15" s="311"/>
      <c r="D15" s="311"/>
      <c r="E15" s="311"/>
      <c r="F15" s="311"/>
      <c r="G15" s="311"/>
      <c r="H15" s="311"/>
      <c r="I15" s="311"/>
      <c r="J15" s="312"/>
      <c r="K15" s="315"/>
    </row>
    <row r="16" spans="1:11" s="85" customFormat="1" ht="14.25" customHeight="1" x14ac:dyDescent="0.25">
      <c r="A16" s="167"/>
      <c r="B16" s="300" t="s">
        <v>81</v>
      </c>
      <c r="C16" s="301"/>
      <c r="D16" s="301"/>
      <c r="E16" s="301"/>
      <c r="F16" s="301"/>
      <c r="G16" s="302">
        <v>15000</v>
      </c>
      <c r="H16" s="303"/>
      <c r="I16" s="173">
        <v>3000</v>
      </c>
      <c r="J16" s="174">
        <f>G16-I16</f>
        <v>12000</v>
      </c>
      <c r="K16" s="175" t="s">
        <v>141</v>
      </c>
    </row>
    <row r="17" spans="1:11" s="85" customFormat="1" ht="7.5" customHeight="1" x14ac:dyDescent="0.25">
      <c r="A17" s="167"/>
      <c r="B17" s="304" t="s">
        <v>98</v>
      </c>
      <c r="C17" s="305"/>
      <c r="D17" s="305"/>
      <c r="E17" s="305"/>
      <c r="F17" s="305"/>
      <c r="G17" s="305"/>
      <c r="H17" s="305"/>
      <c r="I17" s="305"/>
      <c r="J17" s="306"/>
      <c r="K17" s="313"/>
    </row>
    <row r="18" spans="1:11" s="85" customFormat="1" ht="15.75" customHeight="1" x14ac:dyDescent="0.25">
      <c r="A18" s="167"/>
      <c r="B18" s="307"/>
      <c r="C18" s="308"/>
      <c r="D18" s="308"/>
      <c r="E18" s="308"/>
      <c r="F18" s="308"/>
      <c r="G18" s="308"/>
      <c r="H18" s="308"/>
      <c r="I18" s="308"/>
      <c r="J18" s="309"/>
      <c r="K18" s="314"/>
    </row>
    <row r="19" spans="1:11" s="85" customFormat="1" ht="9.75" customHeight="1" x14ac:dyDescent="0.25">
      <c r="A19" s="167"/>
      <c r="B19" s="310"/>
      <c r="C19" s="311"/>
      <c r="D19" s="311"/>
      <c r="E19" s="311"/>
      <c r="F19" s="311"/>
      <c r="G19" s="311"/>
      <c r="H19" s="311"/>
      <c r="I19" s="311"/>
      <c r="J19" s="312"/>
      <c r="K19" s="315"/>
    </row>
    <row r="20" spans="1:11" s="85" customFormat="1" ht="9.75" customHeight="1" x14ac:dyDescent="0.25">
      <c r="B20" s="190"/>
      <c r="C20" s="190"/>
      <c r="D20" s="190"/>
      <c r="E20" s="190"/>
      <c r="F20" s="190"/>
      <c r="G20" s="190"/>
      <c r="H20" s="190"/>
      <c r="I20" s="190"/>
      <c r="J20" s="190"/>
      <c r="K20" s="191"/>
    </row>
    <row r="21" spans="1:11" s="85" customFormat="1" ht="9.75" customHeight="1" x14ac:dyDescent="0.25">
      <c r="B21" s="190"/>
      <c r="C21" s="190"/>
      <c r="D21" s="190"/>
      <c r="E21" s="190"/>
      <c r="F21" s="190"/>
      <c r="G21" s="190"/>
      <c r="H21" s="190"/>
      <c r="I21" s="190"/>
      <c r="J21" s="190"/>
      <c r="K21" s="191"/>
    </row>
    <row r="22" spans="1:11" s="85" customFormat="1" ht="9.75" customHeight="1" x14ac:dyDescent="0.25">
      <c r="B22" s="190"/>
      <c r="C22" s="190"/>
      <c r="D22" s="190"/>
      <c r="E22" s="190"/>
      <c r="F22" s="190"/>
      <c r="G22" s="190"/>
      <c r="H22" s="190"/>
      <c r="I22" s="190"/>
      <c r="J22" s="190"/>
      <c r="K22" s="191"/>
    </row>
    <row r="23" spans="1:11" s="85" customFormat="1" ht="9.75" customHeight="1" x14ac:dyDescent="0.25">
      <c r="B23" s="190"/>
      <c r="C23" s="190"/>
      <c r="D23" s="190"/>
      <c r="E23" s="190"/>
      <c r="F23" s="190"/>
      <c r="G23" s="190"/>
      <c r="H23" s="190"/>
      <c r="I23" s="190"/>
      <c r="J23" s="190"/>
      <c r="K23" s="191"/>
    </row>
    <row r="24" spans="1:11" s="169" customFormat="1" ht="6.75" customHeight="1" x14ac:dyDescent="0.25">
      <c r="B24" s="170"/>
      <c r="C24" s="170"/>
      <c r="D24" s="170"/>
      <c r="E24" s="170"/>
      <c r="F24" s="170"/>
      <c r="G24" s="170"/>
      <c r="I24" s="171"/>
      <c r="J24" s="172"/>
    </row>
    <row r="25" spans="1:11" x14ac:dyDescent="0.25">
      <c r="A25" s="167" t="s">
        <v>121</v>
      </c>
      <c r="B25" s="176" t="s">
        <v>13</v>
      </c>
      <c r="C25" s="177"/>
      <c r="D25" s="177"/>
      <c r="E25" s="177"/>
      <c r="F25" s="177"/>
      <c r="G25" s="316">
        <v>2000</v>
      </c>
      <c r="H25" s="317"/>
      <c r="I25" s="178">
        <v>0</v>
      </c>
      <c r="J25" s="168">
        <f>G25-I25</f>
        <v>2000</v>
      </c>
      <c r="K25" s="179" t="s">
        <v>122</v>
      </c>
    </row>
    <row r="26" spans="1:11" ht="15.75" customHeight="1" x14ac:dyDescent="0.25">
      <c r="A26" s="179"/>
      <c r="B26" s="318" t="s">
        <v>105</v>
      </c>
      <c r="C26" s="319"/>
      <c r="D26" s="319"/>
      <c r="E26" s="319"/>
      <c r="F26" s="319"/>
      <c r="G26" s="319"/>
      <c r="H26" s="319"/>
      <c r="I26" s="319"/>
      <c r="J26" s="320"/>
      <c r="K26" s="289"/>
    </row>
    <row r="27" spans="1:11" ht="53.25" customHeight="1" x14ac:dyDescent="0.25">
      <c r="A27" s="179"/>
      <c r="B27" s="321"/>
      <c r="C27" s="322"/>
      <c r="D27" s="322"/>
      <c r="E27" s="322"/>
      <c r="F27" s="322"/>
      <c r="G27" s="322"/>
      <c r="H27" s="322"/>
      <c r="I27" s="322"/>
      <c r="J27" s="323"/>
      <c r="K27" s="290"/>
    </row>
    <row r="28" spans="1:11" ht="21" customHeight="1" x14ac:dyDescent="0.25">
      <c r="A28" s="179"/>
      <c r="B28" s="321"/>
      <c r="C28" s="322"/>
      <c r="D28" s="322"/>
      <c r="E28" s="322"/>
      <c r="F28" s="322"/>
      <c r="G28" s="322"/>
      <c r="H28" s="322"/>
      <c r="I28" s="322"/>
      <c r="J28" s="323"/>
      <c r="K28" s="290"/>
    </row>
    <row r="29" spans="1:11" ht="15.75" customHeight="1" x14ac:dyDescent="0.25">
      <c r="A29" s="179"/>
      <c r="B29" s="321"/>
      <c r="C29" s="322"/>
      <c r="D29" s="322"/>
      <c r="E29" s="322"/>
      <c r="F29" s="322"/>
      <c r="G29" s="322"/>
      <c r="H29" s="322"/>
      <c r="I29" s="322"/>
      <c r="J29" s="323"/>
      <c r="K29" s="290"/>
    </row>
    <row r="30" spans="1:11" ht="15.75" customHeight="1" x14ac:dyDescent="0.25">
      <c r="A30" s="179"/>
      <c r="B30" s="321"/>
      <c r="C30" s="322"/>
      <c r="D30" s="322"/>
      <c r="E30" s="322"/>
      <c r="F30" s="322"/>
      <c r="G30" s="322"/>
      <c r="H30" s="322"/>
      <c r="I30" s="322"/>
      <c r="J30" s="323"/>
      <c r="K30" s="290"/>
    </row>
    <row r="31" spans="1:11" ht="18.75" customHeight="1" x14ac:dyDescent="0.25">
      <c r="A31" s="179"/>
      <c r="B31" s="321"/>
      <c r="C31" s="322"/>
      <c r="D31" s="322"/>
      <c r="E31" s="322"/>
      <c r="F31" s="322"/>
      <c r="G31" s="322"/>
      <c r="H31" s="322"/>
      <c r="I31" s="322"/>
      <c r="J31" s="323"/>
      <c r="K31" s="290"/>
    </row>
    <row r="32" spans="1:11" ht="12.75" customHeight="1" x14ac:dyDescent="0.25">
      <c r="A32" s="179"/>
      <c r="B32" s="321"/>
      <c r="C32" s="322"/>
      <c r="D32" s="322"/>
      <c r="E32" s="322"/>
      <c r="F32" s="322"/>
      <c r="G32" s="322"/>
      <c r="H32" s="322"/>
      <c r="I32" s="322"/>
      <c r="J32" s="323"/>
      <c r="K32" s="290"/>
    </row>
    <row r="33" spans="1:11" ht="15.75" customHeight="1" x14ac:dyDescent="0.25">
      <c r="A33" s="179"/>
      <c r="B33" s="321"/>
      <c r="C33" s="322"/>
      <c r="D33" s="322"/>
      <c r="E33" s="322"/>
      <c r="F33" s="322"/>
      <c r="G33" s="322"/>
      <c r="H33" s="322"/>
      <c r="I33" s="322"/>
      <c r="J33" s="323"/>
      <c r="K33" s="290"/>
    </row>
    <row r="34" spans="1:11" ht="13.5" customHeight="1" x14ac:dyDescent="0.25">
      <c r="A34" s="179"/>
      <c r="B34" s="324"/>
      <c r="C34" s="325"/>
      <c r="D34" s="325"/>
      <c r="E34" s="325"/>
      <c r="F34" s="325"/>
      <c r="G34" s="325"/>
      <c r="H34" s="325"/>
      <c r="I34" s="325"/>
      <c r="J34" s="326"/>
      <c r="K34" s="291"/>
    </row>
    <row r="35" spans="1:11" s="169" customFormat="1" ht="6" customHeight="1" x14ac:dyDescent="0.25">
      <c r="B35" s="170"/>
      <c r="C35" s="170"/>
      <c r="D35" s="170"/>
      <c r="E35" s="170"/>
      <c r="F35" s="170"/>
      <c r="G35" s="170"/>
      <c r="I35" s="171"/>
      <c r="J35" s="172"/>
    </row>
    <row r="36" spans="1:11" x14ac:dyDescent="0.25">
      <c r="A36" s="167" t="s">
        <v>123</v>
      </c>
      <c r="B36" s="180" t="s">
        <v>42</v>
      </c>
      <c r="C36" s="181"/>
      <c r="D36" s="181"/>
      <c r="E36" s="182"/>
      <c r="F36" s="182"/>
      <c r="G36" s="327">
        <v>1126</v>
      </c>
      <c r="H36" s="327"/>
      <c r="I36" s="178">
        <v>740</v>
      </c>
      <c r="J36" s="194">
        <f>G36-I36</f>
        <v>386</v>
      </c>
      <c r="K36" s="179" t="s">
        <v>145</v>
      </c>
    </row>
    <row r="37" spans="1:11" ht="15.75" customHeight="1" x14ac:dyDescent="0.25">
      <c r="A37" s="179"/>
      <c r="B37" s="280" t="s">
        <v>100</v>
      </c>
      <c r="C37" s="281"/>
      <c r="D37" s="281"/>
      <c r="E37" s="281"/>
      <c r="F37" s="281"/>
      <c r="G37" s="281"/>
      <c r="H37" s="281"/>
      <c r="I37" s="281"/>
      <c r="J37" s="282"/>
      <c r="K37" s="289"/>
    </row>
    <row r="38" spans="1:11" ht="15.75" customHeight="1" x14ac:dyDescent="0.25">
      <c r="A38" s="179"/>
      <c r="B38" s="283"/>
      <c r="C38" s="284"/>
      <c r="D38" s="284"/>
      <c r="E38" s="284"/>
      <c r="F38" s="284"/>
      <c r="G38" s="284"/>
      <c r="H38" s="284"/>
      <c r="I38" s="284"/>
      <c r="J38" s="285"/>
      <c r="K38" s="290"/>
    </row>
    <row r="39" spans="1:11" ht="15.75" customHeight="1" x14ac:dyDescent="0.25">
      <c r="A39" s="179"/>
      <c r="B39" s="283"/>
      <c r="C39" s="284"/>
      <c r="D39" s="284"/>
      <c r="E39" s="284"/>
      <c r="F39" s="284"/>
      <c r="G39" s="284"/>
      <c r="H39" s="284"/>
      <c r="I39" s="284"/>
      <c r="J39" s="285"/>
      <c r="K39" s="290"/>
    </row>
    <row r="40" spans="1:11" ht="15.75" customHeight="1" x14ac:dyDescent="0.25">
      <c r="A40" s="179"/>
      <c r="B40" s="283"/>
      <c r="C40" s="284"/>
      <c r="D40" s="284"/>
      <c r="E40" s="284"/>
      <c r="F40" s="284"/>
      <c r="G40" s="284"/>
      <c r="H40" s="284"/>
      <c r="I40" s="284"/>
      <c r="J40" s="285"/>
      <c r="K40" s="290"/>
    </row>
    <row r="41" spans="1:11" ht="21.75" customHeight="1" x14ac:dyDescent="0.25">
      <c r="A41" s="179"/>
      <c r="B41" s="283"/>
      <c r="C41" s="284"/>
      <c r="D41" s="284"/>
      <c r="E41" s="284"/>
      <c r="F41" s="284"/>
      <c r="G41" s="284"/>
      <c r="H41" s="284"/>
      <c r="I41" s="284"/>
      <c r="J41" s="285"/>
      <c r="K41" s="290"/>
    </row>
    <row r="42" spans="1:11" ht="25.5" customHeight="1" x14ac:dyDescent="0.25">
      <c r="A42" s="179"/>
      <c r="B42" s="283"/>
      <c r="C42" s="284"/>
      <c r="D42" s="284"/>
      <c r="E42" s="284"/>
      <c r="F42" s="284"/>
      <c r="G42" s="284"/>
      <c r="H42" s="284"/>
      <c r="I42" s="284"/>
      <c r="J42" s="285"/>
      <c r="K42" s="290"/>
    </row>
    <row r="43" spans="1:11" ht="15.75" customHeight="1" x14ac:dyDescent="0.25">
      <c r="A43" s="179"/>
      <c r="B43" s="283"/>
      <c r="C43" s="284"/>
      <c r="D43" s="284"/>
      <c r="E43" s="284"/>
      <c r="F43" s="284"/>
      <c r="G43" s="284"/>
      <c r="H43" s="284"/>
      <c r="I43" s="284"/>
      <c r="J43" s="285"/>
      <c r="K43" s="290"/>
    </row>
    <row r="44" spans="1:11" ht="15.75" customHeight="1" x14ac:dyDescent="0.25">
      <c r="A44" s="179"/>
      <c r="B44" s="283"/>
      <c r="C44" s="284"/>
      <c r="D44" s="284"/>
      <c r="E44" s="284"/>
      <c r="F44" s="284"/>
      <c r="G44" s="284"/>
      <c r="H44" s="284"/>
      <c r="I44" s="284"/>
      <c r="J44" s="285"/>
      <c r="K44" s="290"/>
    </row>
    <row r="45" spans="1:11" ht="15.75" customHeight="1" x14ac:dyDescent="0.25">
      <c r="A45" s="179"/>
      <c r="B45" s="286"/>
      <c r="C45" s="287"/>
      <c r="D45" s="287"/>
      <c r="E45" s="287"/>
      <c r="F45" s="287"/>
      <c r="G45" s="287"/>
      <c r="H45" s="287"/>
      <c r="I45" s="287"/>
      <c r="J45" s="288"/>
      <c r="K45" s="291"/>
    </row>
    <row r="46" spans="1:11" s="169" customFormat="1" x14ac:dyDescent="0.25">
      <c r="B46" s="170"/>
      <c r="C46" s="170"/>
      <c r="D46" s="170"/>
      <c r="E46" s="170"/>
      <c r="F46" s="170"/>
      <c r="G46" s="170"/>
      <c r="I46" s="171"/>
      <c r="J46" s="172"/>
    </row>
    <row r="47" spans="1:11" x14ac:dyDescent="0.25">
      <c r="A47" s="167" t="s">
        <v>124</v>
      </c>
      <c r="B47" s="180" t="s">
        <v>101</v>
      </c>
      <c r="C47" s="181"/>
      <c r="D47" s="181"/>
      <c r="E47" s="182"/>
      <c r="F47" s="182"/>
      <c r="G47" s="332">
        <v>1450</v>
      </c>
      <c r="H47" s="333"/>
      <c r="I47" s="178">
        <v>0</v>
      </c>
      <c r="J47" s="168">
        <f>G47-I47</f>
        <v>1450</v>
      </c>
      <c r="K47" s="334" t="s">
        <v>125</v>
      </c>
    </row>
    <row r="48" spans="1:11" ht="15.75" customHeight="1" x14ac:dyDescent="0.25">
      <c r="A48" s="179"/>
      <c r="B48" s="280" t="s">
        <v>102</v>
      </c>
      <c r="C48" s="281"/>
      <c r="D48" s="281"/>
      <c r="E48" s="281"/>
      <c r="F48" s="281"/>
      <c r="G48" s="281"/>
      <c r="H48" s="281"/>
      <c r="I48" s="281"/>
      <c r="J48" s="282"/>
      <c r="K48" s="335"/>
    </row>
    <row r="49" spans="1:11" ht="15.75" customHeight="1" x14ac:dyDescent="0.25">
      <c r="A49" s="179"/>
      <c r="B49" s="283"/>
      <c r="C49" s="284"/>
      <c r="D49" s="284"/>
      <c r="E49" s="284"/>
      <c r="F49" s="284"/>
      <c r="G49" s="284"/>
      <c r="H49" s="284"/>
      <c r="I49" s="284"/>
      <c r="J49" s="285"/>
      <c r="K49" s="335"/>
    </row>
    <row r="50" spans="1:11" ht="29.25" customHeight="1" x14ac:dyDescent="0.25">
      <c r="A50" s="179"/>
      <c r="B50" s="283"/>
      <c r="C50" s="284"/>
      <c r="D50" s="284"/>
      <c r="E50" s="284"/>
      <c r="F50" s="284"/>
      <c r="G50" s="284"/>
      <c r="H50" s="284"/>
      <c r="I50" s="284"/>
      <c r="J50" s="285"/>
      <c r="K50" s="335"/>
    </row>
    <row r="51" spans="1:11" ht="27" customHeight="1" x14ac:dyDescent="0.25">
      <c r="A51" s="179"/>
      <c r="B51" s="286"/>
      <c r="C51" s="287"/>
      <c r="D51" s="287"/>
      <c r="E51" s="287"/>
      <c r="F51" s="287"/>
      <c r="G51" s="287"/>
      <c r="H51" s="287"/>
      <c r="I51" s="287"/>
      <c r="J51" s="288"/>
      <c r="K51" s="335"/>
    </row>
    <row r="52" spans="1:11" x14ac:dyDescent="0.25">
      <c r="A52" s="179"/>
      <c r="B52" s="180" t="s">
        <v>103</v>
      </c>
      <c r="C52" s="181"/>
      <c r="D52" s="181"/>
      <c r="E52" s="182"/>
      <c r="F52" s="182"/>
      <c r="G52" s="332">
        <v>17635</v>
      </c>
      <c r="H52" s="333"/>
      <c r="I52" s="178">
        <v>5885</v>
      </c>
      <c r="J52" s="168">
        <f>G52-I52</f>
        <v>11750</v>
      </c>
      <c r="K52" s="335"/>
    </row>
    <row r="53" spans="1:11" ht="36.75" customHeight="1" x14ac:dyDescent="0.25">
      <c r="A53" s="179"/>
      <c r="B53" s="337" t="s">
        <v>104</v>
      </c>
      <c r="C53" s="337"/>
      <c r="D53" s="337"/>
      <c r="E53" s="337"/>
      <c r="F53" s="337"/>
      <c r="G53" s="337"/>
      <c r="H53" s="337"/>
      <c r="I53" s="337"/>
      <c r="J53" s="337"/>
      <c r="K53" s="335"/>
    </row>
    <row r="54" spans="1:11" ht="38.25" customHeight="1" x14ac:dyDescent="0.25">
      <c r="A54" s="179"/>
      <c r="B54" s="337"/>
      <c r="C54" s="337"/>
      <c r="D54" s="337"/>
      <c r="E54" s="337"/>
      <c r="F54" s="337"/>
      <c r="G54" s="337"/>
      <c r="H54" s="337"/>
      <c r="I54" s="337"/>
      <c r="J54" s="337"/>
      <c r="K54" s="336"/>
    </row>
    <row r="55" spans="1:11" s="169" customFormat="1" ht="8.25" customHeight="1" x14ac:dyDescent="0.25">
      <c r="B55" s="170"/>
      <c r="C55" s="170"/>
      <c r="D55" s="170"/>
      <c r="E55" s="170"/>
      <c r="F55" s="170"/>
      <c r="G55" s="170"/>
      <c r="I55" s="171"/>
      <c r="J55" s="172"/>
    </row>
    <row r="56" spans="1:11" x14ac:dyDescent="0.25">
      <c r="A56" s="179"/>
      <c r="B56" s="338" t="s">
        <v>43</v>
      </c>
      <c r="C56" s="338"/>
      <c r="D56" s="338"/>
      <c r="E56" s="183"/>
      <c r="F56" s="183"/>
      <c r="G56" s="339">
        <v>2500</v>
      </c>
      <c r="H56" s="340"/>
      <c r="I56" s="178">
        <v>1300</v>
      </c>
      <c r="J56" s="174">
        <f>G56-I56</f>
        <v>1200</v>
      </c>
      <c r="K56" s="175" t="s">
        <v>120</v>
      </c>
    </row>
    <row r="57" spans="1:11" ht="15.75" customHeight="1" x14ac:dyDescent="0.25">
      <c r="A57" s="179"/>
      <c r="B57" s="295" t="s">
        <v>67</v>
      </c>
      <c r="C57" s="296"/>
      <c r="D57" s="296"/>
      <c r="E57" s="296"/>
      <c r="F57" s="296"/>
      <c r="G57" s="296"/>
      <c r="H57" s="296"/>
      <c r="I57" s="296"/>
      <c r="J57" s="297"/>
      <c r="K57" s="179"/>
    </row>
    <row r="58" spans="1:11" s="169" customFormat="1" ht="9.75" customHeight="1" x14ac:dyDescent="0.25">
      <c r="B58" s="170"/>
      <c r="C58" s="170"/>
      <c r="D58" s="170"/>
      <c r="E58" s="170"/>
      <c r="F58" s="170"/>
      <c r="G58" s="170"/>
      <c r="I58" s="171"/>
      <c r="J58" s="172"/>
    </row>
    <row r="59" spans="1:11" x14ac:dyDescent="0.25">
      <c r="A59" s="167" t="s">
        <v>126</v>
      </c>
      <c r="B59" s="176" t="s">
        <v>13</v>
      </c>
      <c r="C59" s="181"/>
      <c r="D59" s="181"/>
      <c r="E59" s="182"/>
      <c r="F59" s="182"/>
      <c r="G59" s="316">
        <v>1200</v>
      </c>
      <c r="H59" s="317"/>
      <c r="I59" s="178">
        <v>410</v>
      </c>
      <c r="J59" s="174">
        <f>G59-I59</f>
        <v>790</v>
      </c>
      <c r="K59" s="175" t="s">
        <v>120</v>
      </c>
    </row>
    <row r="60" spans="1:11" ht="31.5" customHeight="1" x14ac:dyDescent="0.25">
      <c r="A60" s="179"/>
      <c r="B60" s="329" t="s">
        <v>59</v>
      </c>
      <c r="C60" s="330"/>
      <c r="D60" s="330"/>
      <c r="E60" s="330"/>
      <c r="F60" s="330"/>
      <c r="G60" s="330"/>
      <c r="H60" s="330"/>
      <c r="I60" s="330"/>
      <c r="J60" s="331"/>
      <c r="K60" s="179"/>
    </row>
    <row r="61" spans="1:11" s="169" customFormat="1" ht="8.25" customHeight="1" x14ac:dyDescent="0.25">
      <c r="B61" s="170"/>
      <c r="C61" s="170"/>
      <c r="D61" s="170"/>
      <c r="E61" s="170"/>
      <c r="F61" s="170"/>
      <c r="G61" s="170"/>
      <c r="I61" s="171"/>
      <c r="J61" s="172"/>
    </row>
    <row r="62" spans="1:11" x14ac:dyDescent="0.25">
      <c r="A62" s="167" t="s">
        <v>127</v>
      </c>
      <c r="B62" s="341" t="s">
        <v>71</v>
      </c>
      <c r="C62" s="341"/>
      <c r="D62" s="341"/>
      <c r="E62" s="341"/>
      <c r="F62" s="341"/>
      <c r="G62" s="339">
        <v>10936</v>
      </c>
      <c r="H62" s="339"/>
      <c r="I62" s="178">
        <v>9225</v>
      </c>
      <c r="J62" s="174">
        <f>G62-I62</f>
        <v>1711</v>
      </c>
      <c r="K62" s="328" t="s">
        <v>128</v>
      </c>
    </row>
    <row r="63" spans="1:11" ht="50.25" customHeight="1" x14ac:dyDescent="0.25">
      <c r="A63" s="179"/>
      <c r="B63" s="329" t="s">
        <v>99</v>
      </c>
      <c r="C63" s="330"/>
      <c r="D63" s="330"/>
      <c r="E63" s="330"/>
      <c r="F63" s="330"/>
      <c r="G63" s="330"/>
      <c r="H63" s="330"/>
      <c r="I63" s="330"/>
      <c r="J63" s="331"/>
      <c r="K63" s="328"/>
    </row>
    <row r="64" spans="1:11" ht="16.5" thickBot="1" x14ac:dyDescent="0.3"/>
    <row r="65" spans="1:11" ht="19.5" thickBot="1" x14ac:dyDescent="0.3">
      <c r="A65" s="85"/>
      <c r="B65" s="342" t="s">
        <v>129</v>
      </c>
      <c r="C65" s="343"/>
      <c r="D65" s="343"/>
      <c r="E65" s="343"/>
      <c r="F65" s="343"/>
      <c r="G65" s="344"/>
      <c r="H65" s="344"/>
      <c r="I65" s="345">
        <f>SUM(J4:J64)</f>
        <v>115217</v>
      </c>
      <c r="J65" s="346"/>
      <c r="K65" s="158"/>
    </row>
    <row r="66" spans="1:11" ht="19.5" thickBot="1" x14ac:dyDescent="0.3">
      <c r="A66" s="85"/>
      <c r="B66" s="347" t="s">
        <v>130</v>
      </c>
      <c r="C66" s="348"/>
      <c r="D66" s="348"/>
      <c r="E66" s="348"/>
      <c r="F66" s="348"/>
      <c r="G66" s="349"/>
      <c r="H66" s="349"/>
      <c r="I66" s="350">
        <f>J62+J59+J56+J12+J4+J16</f>
        <v>29631</v>
      </c>
      <c r="J66" s="351"/>
    </row>
    <row r="68" spans="1:11" ht="23.25" x14ac:dyDescent="0.35">
      <c r="A68" s="159" t="s">
        <v>131</v>
      </c>
    </row>
    <row r="69" spans="1:11" x14ac:dyDescent="0.25">
      <c r="A69" s="184" t="s">
        <v>132</v>
      </c>
    </row>
    <row r="70" spans="1:11" x14ac:dyDescent="0.25">
      <c r="A70" s="184"/>
    </row>
    <row r="71" spans="1:11" s="23" customFormat="1" ht="90" customHeight="1" x14ac:dyDescent="0.2">
      <c r="A71" s="185" t="s">
        <v>133</v>
      </c>
      <c r="B71" s="358" t="s">
        <v>97</v>
      </c>
      <c r="C71" s="358"/>
      <c r="D71" s="358"/>
      <c r="E71" s="358"/>
      <c r="F71" s="358"/>
      <c r="G71" s="358"/>
      <c r="H71" s="358"/>
      <c r="I71" s="359">
        <v>33128</v>
      </c>
      <c r="J71" s="360"/>
    </row>
    <row r="72" spans="1:11" ht="30.75" customHeight="1" x14ac:dyDescent="0.25">
      <c r="B72" s="358" t="s">
        <v>96</v>
      </c>
      <c r="C72" s="358"/>
      <c r="D72" s="358"/>
      <c r="E72" s="358"/>
      <c r="F72" s="358"/>
      <c r="G72" s="358"/>
      <c r="H72" s="358"/>
      <c r="I72" s="327">
        <v>330</v>
      </c>
      <c r="J72" s="361"/>
    </row>
    <row r="74" spans="1:11" x14ac:dyDescent="0.25">
      <c r="A74" s="186" t="s">
        <v>134</v>
      </c>
      <c r="B74" s="187" t="s">
        <v>135</v>
      </c>
      <c r="C74" s="188"/>
      <c r="D74" s="188"/>
      <c r="E74" s="188"/>
      <c r="F74" s="188"/>
      <c r="G74" s="188"/>
      <c r="H74" s="179"/>
    </row>
    <row r="75" spans="1:11" x14ac:dyDescent="0.25">
      <c r="B75" s="352" t="s">
        <v>136</v>
      </c>
      <c r="C75" s="353"/>
      <c r="D75" s="353"/>
      <c r="E75" s="353"/>
      <c r="F75" s="353"/>
      <c r="G75" s="353"/>
      <c r="H75" s="354"/>
      <c r="I75" s="178"/>
      <c r="J75" s="168">
        <v>11924</v>
      </c>
    </row>
    <row r="76" spans="1:11" x14ac:dyDescent="0.25">
      <c r="B76" s="352" t="s">
        <v>137</v>
      </c>
      <c r="C76" s="353"/>
      <c r="D76" s="353"/>
      <c r="E76" s="353"/>
      <c r="F76" s="353"/>
      <c r="G76" s="353"/>
      <c r="H76" s="354"/>
      <c r="I76" s="178"/>
      <c r="J76" s="168">
        <v>1105</v>
      </c>
    </row>
    <row r="77" spans="1:11" x14ac:dyDescent="0.25">
      <c r="B77" s="352" t="s">
        <v>138</v>
      </c>
      <c r="C77" s="353"/>
      <c r="D77" s="353"/>
      <c r="E77" s="353"/>
      <c r="F77" s="353"/>
      <c r="G77" s="353"/>
      <c r="H77" s="354"/>
      <c r="I77" s="178"/>
      <c r="J77" s="168">
        <v>1506</v>
      </c>
    </row>
    <row r="78" spans="1:11" x14ac:dyDescent="0.25">
      <c r="B78" s="352" t="s">
        <v>139</v>
      </c>
      <c r="C78" s="353"/>
      <c r="D78" s="353"/>
      <c r="E78" s="353"/>
      <c r="F78" s="353"/>
      <c r="G78" s="353"/>
      <c r="H78" s="354"/>
      <c r="I78" s="178"/>
      <c r="J78" s="168">
        <v>4346</v>
      </c>
    </row>
    <row r="79" spans="1:11" s="186" customFormat="1" x14ac:dyDescent="0.25">
      <c r="B79" s="355" t="s">
        <v>140</v>
      </c>
      <c r="C79" s="356"/>
      <c r="D79" s="356"/>
      <c r="E79" s="356"/>
      <c r="F79" s="356"/>
      <c r="G79" s="356"/>
      <c r="H79" s="357"/>
      <c r="I79" s="189"/>
      <c r="J79" s="174">
        <f>SUM(J75:J78)</f>
        <v>18881</v>
      </c>
    </row>
  </sheetData>
  <mergeCells count="52">
    <mergeCell ref="K17:K19"/>
    <mergeCell ref="B4:F4"/>
    <mergeCell ref="G4:H4"/>
    <mergeCell ref="B5:J6"/>
    <mergeCell ref="K5:K6"/>
    <mergeCell ref="B9:J10"/>
    <mergeCell ref="K9:K10"/>
    <mergeCell ref="B77:H77"/>
    <mergeCell ref="B78:H78"/>
    <mergeCell ref="B79:H79"/>
    <mergeCell ref="B71:H71"/>
    <mergeCell ref="I71:J71"/>
    <mergeCell ref="B72:H72"/>
    <mergeCell ref="I72:J72"/>
    <mergeCell ref="B75:H75"/>
    <mergeCell ref="B76:H76"/>
    <mergeCell ref="B65:F65"/>
    <mergeCell ref="G65:H65"/>
    <mergeCell ref="I65:J65"/>
    <mergeCell ref="B66:F66"/>
    <mergeCell ref="G66:H66"/>
    <mergeCell ref="I66:J66"/>
    <mergeCell ref="K62:K63"/>
    <mergeCell ref="B63:J63"/>
    <mergeCell ref="G47:H47"/>
    <mergeCell ref="K47:K54"/>
    <mergeCell ref="B48:J51"/>
    <mergeCell ref="G52:H52"/>
    <mergeCell ref="B53:J54"/>
    <mergeCell ref="B56:D56"/>
    <mergeCell ref="G56:H56"/>
    <mergeCell ref="B57:J57"/>
    <mergeCell ref="G59:H59"/>
    <mergeCell ref="B60:J60"/>
    <mergeCell ref="B62:F62"/>
    <mergeCell ref="G62:H62"/>
    <mergeCell ref="B37:J45"/>
    <mergeCell ref="K37:K45"/>
    <mergeCell ref="B3:H3"/>
    <mergeCell ref="B8:F8"/>
    <mergeCell ref="G8:H8"/>
    <mergeCell ref="B12:F12"/>
    <mergeCell ref="G12:H12"/>
    <mergeCell ref="B13:J15"/>
    <mergeCell ref="K13:K15"/>
    <mergeCell ref="G25:H25"/>
    <mergeCell ref="B26:J34"/>
    <mergeCell ref="K26:K34"/>
    <mergeCell ref="G36:H36"/>
    <mergeCell ref="B16:F16"/>
    <mergeCell ref="G16:H16"/>
    <mergeCell ref="B17:J19"/>
  </mergeCells>
  <pageMargins left="0.51181102362204722" right="0.31496062992125984" top="0.78740157480314965" bottom="0.78740157480314965" header="0.31496062992125984" footer="0.31496062992125984"/>
  <pageSetup paperSize="9" scale="69" fitToHeight="2" orientation="portrait" horizontalDpi="4294967293" r:id="rId1"/>
  <rowBreaks count="1" manualBreakCount="1">
    <brk id="6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P231"/>
  <sheetViews>
    <sheetView showGridLines="0" view="pageBreakPreview" zoomScaleNormal="100" zoomScaleSheetLayoutView="100" workbookViewId="0">
      <selection activeCell="K58" sqref="K58"/>
    </sheetView>
  </sheetViews>
  <sheetFormatPr defaultColWidth="9.140625" defaultRowHeight="12.75" x14ac:dyDescent="0.2"/>
  <cols>
    <col min="1" max="1" width="9.140625" style="3"/>
    <col min="2" max="2" width="42.42578125" style="3" customWidth="1"/>
    <col min="3" max="3" width="4.28515625" style="3" customWidth="1"/>
    <col min="4" max="5" width="15.7109375" style="16" hidden="1" customWidth="1"/>
    <col min="6" max="6" width="18.42578125" style="16" customWidth="1"/>
    <col min="7" max="7" width="18.140625" style="16" bestFit="1" customWidth="1"/>
    <col min="8" max="8" width="18.42578125" style="16" customWidth="1"/>
    <col min="9" max="9" width="9" style="17" customWidth="1"/>
    <col min="10" max="11" width="18.42578125" style="16" customWidth="1"/>
    <col min="12" max="12" width="3.140625" style="3" customWidth="1"/>
    <col min="13" max="13" width="10.140625" style="12" customWidth="1"/>
    <col min="14" max="14" width="10.140625" style="14" customWidth="1"/>
    <col min="15" max="15" width="10.140625" style="3" customWidth="1"/>
    <col min="16" max="16" width="10" style="3" bestFit="1" customWidth="1"/>
    <col min="17" max="16384" width="9.140625" style="3"/>
  </cols>
  <sheetData>
    <row r="1" spans="1:16" ht="20.25" x14ac:dyDescent="0.3">
      <c r="A1" s="2" t="s">
        <v>107</v>
      </c>
    </row>
    <row r="2" spans="1:16" ht="15.75" x14ac:dyDescent="0.25">
      <c r="A2" s="4"/>
    </row>
    <row r="3" spans="1:16" ht="15.75" x14ac:dyDescent="0.25">
      <c r="A3" s="4" t="s">
        <v>35</v>
      </c>
    </row>
    <row r="4" spans="1:16" ht="13.5" thickBot="1" x14ac:dyDescent="0.25">
      <c r="D4" s="18"/>
      <c r="E4" s="18"/>
      <c r="F4" s="18"/>
      <c r="G4" s="18"/>
      <c r="H4" s="18"/>
      <c r="I4" s="89" t="s">
        <v>6</v>
      </c>
      <c r="J4" s="18"/>
      <c r="K4" s="18"/>
    </row>
    <row r="5" spans="1:16" ht="39" customHeight="1" thickTop="1" thickBot="1" x14ac:dyDescent="0.25">
      <c r="A5" s="373" t="s">
        <v>26</v>
      </c>
      <c r="B5" s="374"/>
      <c r="C5" s="10" t="s">
        <v>27</v>
      </c>
      <c r="D5" s="56" t="s">
        <v>53</v>
      </c>
      <c r="E5" s="56" t="s">
        <v>54</v>
      </c>
      <c r="F5" s="56" t="s">
        <v>85</v>
      </c>
      <c r="G5" s="56" t="s">
        <v>89</v>
      </c>
      <c r="H5" s="56" t="s">
        <v>86</v>
      </c>
      <c r="I5" s="26" t="s">
        <v>5</v>
      </c>
      <c r="J5" s="197" t="s">
        <v>147</v>
      </c>
      <c r="K5" s="56" t="s">
        <v>148</v>
      </c>
    </row>
    <row r="6" spans="1:16" ht="14.25" thickTop="1" thickBot="1" x14ac:dyDescent="0.25">
      <c r="A6" s="375">
        <v>1</v>
      </c>
      <c r="B6" s="376"/>
      <c r="C6" s="8">
        <v>2</v>
      </c>
      <c r="D6" s="9" t="s">
        <v>55</v>
      </c>
      <c r="E6" s="9" t="s">
        <v>56</v>
      </c>
      <c r="F6" s="9">
        <v>3</v>
      </c>
      <c r="G6" s="9">
        <v>4</v>
      </c>
      <c r="H6" s="9">
        <v>5</v>
      </c>
      <c r="I6" s="27" t="s">
        <v>65</v>
      </c>
      <c r="J6" s="198"/>
      <c r="K6" s="9">
        <v>5</v>
      </c>
    </row>
    <row r="7" spans="1:16" s="96" customFormat="1" ht="18" customHeight="1" thickTop="1" x14ac:dyDescent="0.25">
      <c r="A7" s="377" t="s">
        <v>0</v>
      </c>
      <c r="B7" s="378"/>
      <c r="C7" s="135">
        <v>1</v>
      </c>
      <c r="D7" s="136">
        <v>25921</v>
      </c>
      <c r="E7" s="136">
        <v>28085</v>
      </c>
      <c r="F7" s="136" t="e">
        <f>SUM(#REF!)</f>
        <v>#REF!</v>
      </c>
      <c r="G7" s="136" t="e">
        <f>SUM(#REF!)</f>
        <v>#REF!</v>
      </c>
      <c r="H7" s="136">
        <v>41317</v>
      </c>
      <c r="I7" s="137" t="e">
        <f>H7/F7*100</f>
        <v>#REF!</v>
      </c>
      <c r="J7" s="199">
        <f>H7*0.03</f>
        <v>1239.51</v>
      </c>
      <c r="K7" s="136">
        <f>H7-J7</f>
        <v>40077.49</v>
      </c>
    </row>
    <row r="8" spans="1:16" s="96" customFormat="1" ht="18" hidden="1" customHeight="1" x14ac:dyDescent="0.25">
      <c r="A8" s="124" t="s">
        <v>90</v>
      </c>
      <c r="B8" s="125"/>
      <c r="C8" s="126"/>
      <c r="D8" s="127"/>
      <c r="E8" s="127"/>
      <c r="F8" s="127" t="e">
        <f>SUM(#REF!)</f>
        <v>#REF!</v>
      </c>
      <c r="G8" s="127" t="e">
        <f>SUM(#REF!)</f>
        <v>#REF!</v>
      </c>
      <c r="H8" s="127">
        <v>41317</v>
      </c>
      <c r="I8" s="128" t="e">
        <f>H8/F8*100</f>
        <v>#REF!</v>
      </c>
      <c r="J8" s="200" t="e">
        <f>SUM(#REF!)</f>
        <v>#REF!</v>
      </c>
      <c r="K8" s="127">
        <v>41317</v>
      </c>
    </row>
    <row r="9" spans="1:16" s="96" customFormat="1" ht="18" hidden="1" customHeight="1" x14ac:dyDescent="0.25">
      <c r="A9" s="138" t="s">
        <v>91</v>
      </c>
      <c r="B9" s="139"/>
      <c r="C9" s="140"/>
      <c r="D9" s="141"/>
      <c r="E9" s="141"/>
      <c r="F9" s="141" t="e">
        <f>SUM(#REF!)</f>
        <v>#REF!</v>
      </c>
      <c r="G9" s="141" t="e">
        <f>SUM(#REF!)</f>
        <v>#REF!</v>
      </c>
      <c r="H9" s="141" t="e">
        <f>SUM(#REF!)</f>
        <v>#REF!</v>
      </c>
      <c r="I9" s="142">
        <v>0</v>
      </c>
      <c r="J9" s="200" t="e">
        <f>SUM(#REF!)</f>
        <v>#REF!</v>
      </c>
      <c r="K9" s="141" t="e">
        <f>SUM(#REF!)</f>
        <v>#REF!</v>
      </c>
    </row>
    <row r="10" spans="1:16" s="96" customFormat="1" ht="18" customHeight="1" x14ac:dyDescent="0.25">
      <c r="A10" s="379" t="s">
        <v>93</v>
      </c>
      <c r="B10" s="380"/>
      <c r="C10" s="143">
        <v>2</v>
      </c>
      <c r="D10" s="122">
        <v>37794</v>
      </c>
      <c r="E10" s="122">
        <f>24167+14</f>
        <v>24181</v>
      </c>
      <c r="F10" s="122">
        <f>SUM('02'!F14)</f>
        <v>0</v>
      </c>
      <c r="G10" s="122">
        <f>SUM('02'!G14)</f>
        <v>919</v>
      </c>
      <c r="H10" s="122">
        <v>383333</v>
      </c>
      <c r="I10" s="123" t="e">
        <f>H10/F10*100</f>
        <v>#DIV/0!</v>
      </c>
      <c r="J10" s="201">
        <f>H10*0.03</f>
        <v>11499.99</v>
      </c>
      <c r="K10" s="122">
        <f>H10-J10</f>
        <v>371833.01</v>
      </c>
    </row>
    <row r="11" spans="1:16" s="96" customFormat="1" ht="18" hidden="1" customHeight="1" x14ac:dyDescent="0.25">
      <c r="A11" s="124" t="s">
        <v>90</v>
      </c>
      <c r="B11" s="125"/>
      <c r="C11" s="126"/>
      <c r="D11" s="127"/>
      <c r="E11" s="127"/>
      <c r="F11" s="127">
        <f>SUM('02'!F54)</f>
        <v>0</v>
      </c>
      <c r="G11" s="127">
        <f>SUM('02'!G54)</f>
        <v>919</v>
      </c>
      <c r="H11" s="127">
        <v>383333</v>
      </c>
      <c r="I11" s="128" t="e">
        <f>H11/F11*100</f>
        <v>#DIV/0!</v>
      </c>
      <c r="J11" s="200">
        <f>SUM('02'!J54)</f>
        <v>0</v>
      </c>
      <c r="K11" s="127">
        <v>383333</v>
      </c>
      <c r="M11" s="99"/>
    </row>
    <row r="12" spans="1:16" s="96" customFormat="1" ht="18" hidden="1" customHeight="1" x14ac:dyDescent="0.25">
      <c r="A12" s="138" t="s">
        <v>91</v>
      </c>
      <c r="B12" s="139"/>
      <c r="C12" s="140"/>
      <c r="D12" s="141"/>
      <c r="E12" s="141"/>
      <c r="F12" s="141">
        <f>SUM('02'!F55)</f>
        <v>0</v>
      </c>
      <c r="G12" s="141">
        <f>SUM('02'!G55)</f>
        <v>0</v>
      </c>
      <c r="H12" s="141">
        <f>SUM('02'!H55)</f>
        <v>0</v>
      </c>
      <c r="I12" s="142">
        <v>0</v>
      </c>
      <c r="J12" s="202">
        <f>SUM('02'!J55)</f>
        <v>0</v>
      </c>
      <c r="K12" s="141">
        <f>SUM('02'!K55)</f>
        <v>0</v>
      </c>
    </row>
    <row r="13" spans="1:16" s="96" customFormat="1" ht="18" customHeight="1" x14ac:dyDescent="0.25">
      <c r="A13" s="368" t="s">
        <v>36</v>
      </c>
      <c r="B13" s="369"/>
      <c r="C13" s="143">
        <v>3</v>
      </c>
      <c r="D13" s="122">
        <v>305370</v>
      </c>
      <c r="E13" s="122">
        <v>315147</v>
      </c>
      <c r="F13" s="122">
        <f>SUM('03'!F16)</f>
        <v>0</v>
      </c>
      <c r="G13" s="122">
        <f>SUM('03'!G16)</f>
        <v>0</v>
      </c>
      <c r="H13" s="192">
        <v>97329</v>
      </c>
      <c r="I13" s="123" t="e">
        <f>H13/F13*100</f>
        <v>#DIV/0!</v>
      </c>
      <c r="J13" s="201">
        <f>H13*0.03</f>
        <v>2919.87</v>
      </c>
      <c r="K13" s="192">
        <f>H13-J13</f>
        <v>94409.13</v>
      </c>
      <c r="P13" s="99"/>
    </row>
    <row r="14" spans="1:16" s="96" customFormat="1" ht="18" hidden="1" customHeight="1" x14ac:dyDescent="0.25">
      <c r="A14" s="124" t="s">
        <v>90</v>
      </c>
      <c r="B14" s="125"/>
      <c r="C14" s="126"/>
      <c r="D14" s="127"/>
      <c r="E14" s="127"/>
      <c r="F14" s="127">
        <f>SUM('03'!F33)</f>
        <v>0</v>
      </c>
      <c r="G14" s="127">
        <f>SUM('03'!G33)</f>
        <v>0</v>
      </c>
      <c r="H14" s="193">
        <v>97329</v>
      </c>
      <c r="I14" s="128" t="e">
        <f>H14/F14*100</f>
        <v>#DIV/0!</v>
      </c>
      <c r="J14" s="203">
        <f>SUM('03'!J33)</f>
        <v>0</v>
      </c>
      <c r="K14" s="193">
        <v>97329</v>
      </c>
      <c r="M14" s="99"/>
    </row>
    <row r="15" spans="1:16" s="96" customFormat="1" ht="18" hidden="1" customHeight="1" x14ac:dyDescent="0.25">
      <c r="A15" s="138" t="s">
        <v>91</v>
      </c>
      <c r="B15" s="139"/>
      <c r="C15" s="140"/>
      <c r="D15" s="141"/>
      <c r="E15" s="141"/>
      <c r="F15" s="141" t="e">
        <f>SUM(#REF!)</f>
        <v>#REF!</v>
      </c>
      <c r="G15" s="141" t="e">
        <f>SUM(#REF!)</f>
        <v>#REF!</v>
      </c>
      <c r="H15" s="141" t="e">
        <f>SUM(#REF!)</f>
        <v>#REF!</v>
      </c>
      <c r="I15" s="142">
        <v>0</v>
      </c>
      <c r="J15" s="202" t="e">
        <f>SUM(#REF!)</f>
        <v>#REF!</v>
      </c>
      <c r="K15" s="141" t="e">
        <f>SUM(#REF!)</f>
        <v>#REF!</v>
      </c>
    </row>
    <row r="16" spans="1:16" s="96" customFormat="1" ht="18" customHeight="1" x14ac:dyDescent="0.25">
      <c r="A16" s="379" t="s">
        <v>44</v>
      </c>
      <c r="B16" s="380"/>
      <c r="C16" s="143">
        <v>4</v>
      </c>
      <c r="D16" s="122">
        <v>37794</v>
      </c>
      <c r="E16" s="122">
        <f>24167+14</f>
        <v>24181</v>
      </c>
      <c r="F16" s="122" t="e">
        <f>SUM(#REF!)</f>
        <v>#REF!</v>
      </c>
      <c r="G16" s="122" t="e">
        <f>SUM(#REF!)</f>
        <v>#REF!</v>
      </c>
      <c r="H16" s="122">
        <v>43694</v>
      </c>
      <c r="I16" s="123" t="e">
        <f t="shared" ref="I16:I58" si="0">H16/F16*100</f>
        <v>#REF!</v>
      </c>
      <c r="J16" s="201">
        <f>H16*0.03</f>
        <v>1310.82</v>
      </c>
      <c r="K16" s="122">
        <f>H16-J16</f>
        <v>42383.18</v>
      </c>
    </row>
    <row r="17" spans="1:16" s="96" customFormat="1" ht="18" hidden="1" customHeight="1" x14ac:dyDescent="0.25">
      <c r="A17" s="124" t="s">
        <v>90</v>
      </c>
      <c r="B17" s="125"/>
      <c r="C17" s="126"/>
      <c r="D17" s="127"/>
      <c r="E17" s="127"/>
      <c r="F17" s="127" t="e">
        <f>SUM(#REF!)</f>
        <v>#REF!</v>
      </c>
      <c r="G17" s="127" t="e">
        <f>SUM(#REF!)</f>
        <v>#REF!</v>
      </c>
      <c r="H17" s="127" t="e">
        <f>SUM(#REF!)</f>
        <v>#REF!</v>
      </c>
      <c r="I17" s="128" t="e">
        <f t="shared" si="0"/>
        <v>#REF!</v>
      </c>
      <c r="J17" s="200" t="e">
        <f>SUM(#REF!)</f>
        <v>#REF!</v>
      </c>
      <c r="K17" s="122" t="e">
        <f t="shared" ref="K17:K48" si="1">H17-J17</f>
        <v>#REF!</v>
      </c>
      <c r="M17" s="99"/>
    </row>
    <row r="18" spans="1:16" s="96" customFormat="1" ht="18" hidden="1" customHeight="1" x14ac:dyDescent="0.25">
      <c r="A18" s="138" t="s">
        <v>91</v>
      </c>
      <c r="B18" s="139"/>
      <c r="C18" s="140"/>
      <c r="D18" s="141"/>
      <c r="E18" s="141"/>
      <c r="F18" s="141" t="e">
        <f>SUM(#REF!)</f>
        <v>#REF!</v>
      </c>
      <c r="G18" s="141" t="e">
        <f>SUM(#REF!)</f>
        <v>#REF!</v>
      </c>
      <c r="H18" s="141" t="e">
        <f>SUM(#REF!)</f>
        <v>#REF!</v>
      </c>
      <c r="I18" s="142">
        <v>0</v>
      </c>
      <c r="J18" s="202" t="e">
        <f>SUM(#REF!)</f>
        <v>#REF!</v>
      </c>
      <c r="K18" s="122" t="e">
        <f t="shared" si="1"/>
        <v>#REF!</v>
      </c>
    </row>
    <row r="19" spans="1:16" s="97" customFormat="1" ht="18" customHeight="1" x14ac:dyDescent="0.25">
      <c r="A19" s="379" t="s">
        <v>48</v>
      </c>
      <c r="B19" s="380"/>
      <c r="C19" s="143">
        <v>6</v>
      </c>
      <c r="D19" s="122">
        <v>24589</v>
      </c>
      <c r="E19" s="122">
        <v>28131</v>
      </c>
      <c r="F19" s="122" t="e">
        <f>SUM(#REF!)</f>
        <v>#REF!</v>
      </c>
      <c r="G19" s="122" t="e">
        <f>SUM(#REF!)</f>
        <v>#REF!</v>
      </c>
      <c r="H19" s="122">
        <v>35830</v>
      </c>
      <c r="I19" s="123" t="e">
        <f>H19/F19*100</f>
        <v>#REF!</v>
      </c>
      <c r="J19" s="201">
        <f>H19*0.03</f>
        <v>1074.8999999999999</v>
      </c>
      <c r="K19" s="122">
        <f t="shared" si="1"/>
        <v>34755.1</v>
      </c>
      <c r="L19" s="96"/>
      <c r="M19" s="96"/>
      <c r="N19" s="96"/>
    </row>
    <row r="20" spans="1:16" s="97" customFormat="1" ht="18" hidden="1" customHeight="1" x14ac:dyDescent="0.25">
      <c r="A20" s="124" t="s">
        <v>90</v>
      </c>
      <c r="B20" s="125"/>
      <c r="C20" s="126"/>
      <c r="D20" s="127"/>
      <c r="E20" s="127"/>
      <c r="F20" s="127" t="e">
        <f>SUM(#REF!)</f>
        <v>#REF!</v>
      </c>
      <c r="G20" s="127" t="e">
        <f>SUM(#REF!)</f>
        <v>#REF!</v>
      </c>
      <c r="H20" s="127" t="e">
        <f>SUM(#REF!)</f>
        <v>#REF!</v>
      </c>
      <c r="I20" s="128" t="e">
        <f>H20/F20*100</f>
        <v>#REF!</v>
      </c>
      <c r="J20" s="200" t="e">
        <f>SUM(#REF!)</f>
        <v>#REF!</v>
      </c>
      <c r="K20" s="122" t="e">
        <f t="shared" si="1"/>
        <v>#REF!</v>
      </c>
      <c r="L20" s="96"/>
      <c r="M20" s="96"/>
      <c r="N20" s="96"/>
    </row>
    <row r="21" spans="1:16" s="97" customFormat="1" ht="18" hidden="1" customHeight="1" x14ac:dyDescent="0.25">
      <c r="A21" s="138" t="s">
        <v>91</v>
      </c>
      <c r="B21" s="139"/>
      <c r="C21" s="140"/>
      <c r="D21" s="141"/>
      <c r="E21" s="141"/>
      <c r="F21" s="141" t="e">
        <f>SUM(#REF!)</f>
        <v>#REF!</v>
      </c>
      <c r="G21" s="141" t="e">
        <f>SUM(#REF!)</f>
        <v>#REF!</v>
      </c>
      <c r="H21" s="141" t="e">
        <f>SUM(#REF!)</f>
        <v>#REF!</v>
      </c>
      <c r="I21" s="142">
        <v>0</v>
      </c>
      <c r="J21" s="202" t="e">
        <f>SUM(#REF!)</f>
        <v>#REF!</v>
      </c>
      <c r="K21" s="122" t="e">
        <f t="shared" si="1"/>
        <v>#REF!</v>
      </c>
      <c r="L21" s="96"/>
      <c r="M21" s="96"/>
      <c r="N21" s="96"/>
    </row>
    <row r="22" spans="1:16" s="96" customFormat="1" ht="18" customHeight="1" x14ac:dyDescent="0.25">
      <c r="A22" s="368" t="s">
        <v>28</v>
      </c>
      <c r="B22" s="369"/>
      <c r="C22" s="143">
        <v>7</v>
      </c>
      <c r="D22" s="122">
        <v>46380</v>
      </c>
      <c r="E22" s="122">
        <v>45038</v>
      </c>
      <c r="F22" s="122" t="e">
        <f>SUM(#REF!)</f>
        <v>#REF!</v>
      </c>
      <c r="G22" s="122" t="e">
        <f>SUM(#REF!)</f>
        <v>#REF!</v>
      </c>
      <c r="H22" s="122">
        <v>223230</v>
      </c>
      <c r="I22" s="123" t="e">
        <f t="shared" si="0"/>
        <v>#REF!</v>
      </c>
      <c r="J22" s="201">
        <f>H22*0.03</f>
        <v>6696.9</v>
      </c>
      <c r="K22" s="122">
        <f t="shared" si="1"/>
        <v>216533.1</v>
      </c>
    </row>
    <row r="23" spans="1:16" s="97" customFormat="1" ht="18" hidden="1" customHeight="1" x14ac:dyDescent="0.25">
      <c r="A23" s="124" t="s">
        <v>90</v>
      </c>
      <c r="B23" s="125"/>
      <c r="C23" s="126"/>
      <c r="D23" s="127"/>
      <c r="E23" s="127"/>
      <c r="F23" s="127" t="e">
        <f>SUM(#REF!)</f>
        <v>#REF!</v>
      </c>
      <c r="G23" s="127" t="e">
        <f>SUM(#REF!)</f>
        <v>#REF!</v>
      </c>
      <c r="H23" s="127" t="e">
        <f>SUM(#REF!)</f>
        <v>#REF!</v>
      </c>
      <c r="I23" s="128" t="e">
        <f t="shared" si="0"/>
        <v>#REF!</v>
      </c>
      <c r="J23" s="200" t="e">
        <f>SUM(#REF!)</f>
        <v>#REF!</v>
      </c>
      <c r="K23" s="122" t="e">
        <f t="shared" si="1"/>
        <v>#REF!</v>
      </c>
      <c r="L23" s="96"/>
      <c r="M23" s="96"/>
      <c r="N23" s="96"/>
    </row>
    <row r="24" spans="1:16" s="97" customFormat="1" ht="18" hidden="1" customHeight="1" x14ac:dyDescent="0.25">
      <c r="A24" s="138" t="s">
        <v>91</v>
      </c>
      <c r="B24" s="139"/>
      <c r="C24" s="140"/>
      <c r="D24" s="141"/>
      <c r="E24" s="141"/>
      <c r="F24" s="141" t="e">
        <f>SUM(#REF!)</f>
        <v>#REF!</v>
      </c>
      <c r="G24" s="141" t="e">
        <f>SUM(#REF!)</f>
        <v>#REF!</v>
      </c>
      <c r="H24" s="141" t="e">
        <f>SUM(#REF!)</f>
        <v>#REF!</v>
      </c>
      <c r="I24" s="142">
        <v>0</v>
      </c>
      <c r="J24" s="202" t="e">
        <f>SUM(#REF!)</f>
        <v>#REF!</v>
      </c>
      <c r="K24" s="122" t="e">
        <f t="shared" si="1"/>
        <v>#REF!</v>
      </c>
      <c r="L24" s="96"/>
      <c r="M24" s="96"/>
      <c r="N24" s="96"/>
    </row>
    <row r="25" spans="1:16" s="107" customFormat="1" ht="18" customHeight="1" x14ac:dyDescent="0.25">
      <c r="A25" s="381" t="s">
        <v>45</v>
      </c>
      <c r="B25" s="382"/>
      <c r="C25" s="143">
        <v>8</v>
      </c>
      <c r="D25" s="149">
        <v>7505</v>
      </c>
      <c r="E25" s="149">
        <v>9297</v>
      </c>
      <c r="F25" s="149" t="e">
        <f>SUM(#REF!)</f>
        <v>#REF!</v>
      </c>
      <c r="G25" s="149" t="e">
        <f>SUM(#REF!)</f>
        <v>#REF!</v>
      </c>
      <c r="H25" s="149">
        <v>37109</v>
      </c>
      <c r="I25" s="123" t="e">
        <f>H25/F25*100</f>
        <v>#REF!</v>
      </c>
      <c r="J25" s="201">
        <f>H25*0.03</f>
        <v>1113.27</v>
      </c>
      <c r="K25" s="122">
        <f t="shared" si="1"/>
        <v>35995.730000000003</v>
      </c>
    </row>
    <row r="26" spans="1:16" s="96" customFormat="1" ht="18" hidden="1" customHeight="1" x14ac:dyDescent="0.25">
      <c r="A26" s="124" t="s">
        <v>90</v>
      </c>
      <c r="B26" s="125"/>
      <c r="C26" s="126"/>
      <c r="D26" s="127"/>
      <c r="E26" s="127"/>
      <c r="F26" s="127" t="e">
        <f>SUM(#REF!)</f>
        <v>#REF!</v>
      </c>
      <c r="G26" s="127" t="e">
        <f>SUM(#REF!)</f>
        <v>#REF!</v>
      </c>
      <c r="H26" s="127" t="e">
        <f>SUM(#REF!)</f>
        <v>#REF!</v>
      </c>
      <c r="I26" s="128" t="e">
        <f>H26/F26*100</f>
        <v>#REF!</v>
      </c>
      <c r="J26" s="200" t="e">
        <f>SUM(#REF!)</f>
        <v>#REF!</v>
      </c>
      <c r="K26" s="122" t="e">
        <f t="shared" si="1"/>
        <v>#REF!</v>
      </c>
      <c r="M26" s="99"/>
    </row>
    <row r="27" spans="1:16" s="96" customFormat="1" ht="18" hidden="1" customHeight="1" x14ac:dyDescent="0.25">
      <c r="A27" s="138" t="s">
        <v>91</v>
      </c>
      <c r="B27" s="139"/>
      <c r="C27" s="140"/>
      <c r="D27" s="141"/>
      <c r="E27" s="141"/>
      <c r="F27" s="141" t="e">
        <f>SUM(#REF!)</f>
        <v>#REF!</v>
      </c>
      <c r="G27" s="141" t="e">
        <f>SUM(#REF!)</f>
        <v>#REF!</v>
      </c>
      <c r="H27" s="141" t="e">
        <f>SUM(#REF!)</f>
        <v>#REF!</v>
      </c>
      <c r="I27" s="142">
        <v>0</v>
      </c>
      <c r="J27" s="202" t="e">
        <f>SUM(#REF!)</f>
        <v>#REF!</v>
      </c>
      <c r="K27" s="122" t="e">
        <f t="shared" si="1"/>
        <v>#REF!</v>
      </c>
    </row>
    <row r="28" spans="1:16" s="100" customFormat="1" ht="18" customHeight="1" x14ac:dyDescent="0.25">
      <c r="A28" s="368" t="s">
        <v>23</v>
      </c>
      <c r="B28" s="369"/>
      <c r="C28" s="143">
        <v>9</v>
      </c>
      <c r="D28" s="122">
        <v>4793</v>
      </c>
      <c r="E28" s="122">
        <v>5130</v>
      </c>
      <c r="F28" s="122" t="e">
        <f>SUM(#REF!)</f>
        <v>#REF!</v>
      </c>
      <c r="G28" s="122" t="e">
        <f>SUM(#REF!)</f>
        <v>#REF!</v>
      </c>
      <c r="H28" s="122">
        <v>6387</v>
      </c>
      <c r="I28" s="123" t="e">
        <f t="shared" si="0"/>
        <v>#REF!</v>
      </c>
      <c r="J28" s="201">
        <f>H28*0.03</f>
        <v>191.60999999999999</v>
      </c>
      <c r="K28" s="122">
        <f t="shared" si="1"/>
        <v>6195.39</v>
      </c>
      <c r="P28" s="106"/>
    </row>
    <row r="29" spans="1:16" s="96" customFormat="1" ht="18" hidden="1" customHeight="1" x14ac:dyDescent="0.25">
      <c r="A29" s="124" t="s">
        <v>90</v>
      </c>
      <c r="B29" s="125"/>
      <c r="C29" s="126"/>
      <c r="D29" s="127"/>
      <c r="E29" s="127"/>
      <c r="F29" s="127" t="e">
        <f>SUM(#REF!)</f>
        <v>#REF!</v>
      </c>
      <c r="G29" s="127" t="e">
        <f>SUM(#REF!)</f>
        <v>#REF!</v>
      </c>
      <c r="H29" s="127" t="e">
        <f>SUM(#REF!)</f>
        <v>#REF!</v>
      </c>
      <c r="I29" s="128" t="e">
        <f t="shared" si="0"/>
        <v>#REF!</v>
      </c>
      <c r="J29" s="200" t="e">
        <f>SUM(#REF!)</f>
        <v>#REF!</v>
      </c>
      <c r="K29" s="122" t="e">
        <f t="shared" si="1"/>
        <v>#REF!</v>
      </c>
      <c r="M29" s="99"/>
    </row>
    <row r="30" spans="1:16" s="96" customFormat="1" ht="18" hidden="1" customHeight="1" x14ac:dyDescent="0.25">
      <c r="A30" s="138" t="s">
        <v>91</v>
      </c>
      <c r="B30" s="139"/>
      <c r="C30" s="140"/>
      <c r="D30" s="141"/>
      <c r="E30" s="141"/>
      <c r="F30" s="141" t="e">
        <f>SUM(#REF!)</f>
        <v>#REF!</v>
      </c>
      <c r="G30" s="141" t="e">
        <f>SUM(#REF!)</f>
        <v>#REF!</v>
      </c>
      <c r="H30" s="141" t="e">
        <f>SUM(#REF!)</f>
        <v>#REF!</v>
      </c>
      <c r="I30" s="142">
        <v>0</v>
      </c>
      <c r="J30" s="202" t="e">
        <f>SUM(#REF!)</f>
        <v>#REF!</v>
      </c>
      <c r="K30" s="122" t="e">
        <f t="shared" si="1"/>
        <v>#REF!</v>
      </c>
    </row>
    <row r="31" spans="1:16" s="100" customFormat="1" ht="18" customHeight="1" x14ac:dyDescent="0.25">
      <c r="A31" s="368" t="s">
        <v>50</v>
      </c>
      <c r="B31" s="369"/>
      <c r="C31" s="121">
        <v>10</v>
      </c>
      <c r="D31" s="122">
        <v>14184</v>
      </c>
      <c r="E31" s="122">
        <f>10107+870</f>
        <v>10977</v>
      </c>
      <c r="F31" s="122" t="e">
        <f>SUM(#REF!)</f>
        <v>#REF!</v>
      </c>
      <c r="G31" s="122" t="e">
        <f>SUM(#REF!)</f>
        <v>#REF!</v>
      </c>
      <c r="H31" s="122">
        <v>10931</v>
      </c>
      <c r="I31" s="123" t="e">
        <f t="shared" si="0"/>
        <v>#REF!</v>
      </c>
      <c r="J31" s="201">
        <f>H31*0.03</f>
        <v>327.93</v>
      </c>
      <c r="K31" s="122">
        <f t="shared" si="1"/>
        <v>10603.07</v>
      </c>
    </row>
    <row r="32" spans="1:16" s="96" customFormat="1" ht="18" hidden="1" customHeight="1" x14ac:dyDescent="0.25">
      <c r="A32" s="124" t="s">
        <v>90</v>
      </c>
      <c r="B32" s="125"/>
      <c r="C32" s="126"/>
      <c r="D32" s="127"/>
      <c r="E32" s="127"/>
      <c r="F32" s="127" t="e">
        <f>SUM(#REF!)</f>
        <v>#REF!</v>
      </c>
      <c r="G32" s="127" t="e">
        <f>SUM(#REF!)</f>
        <v>#REF!</v>
      </c>
      <c r="H32" s="127" t="e">
        <f>SUM(#REF!)</f>
        <v>#REF!</v>
      </c>
      <c r="I32" s="128" t="e">
        <f t="shared" si="0"/>
        <v>#REF!</v>
      </c>
      <c r="J32" s="200" t="e">
        <f>SUM(#REF!)</f>
        <v>#REF!</v>
      </c>
      <c r="K32" s="122" t="e">
        <f t="shared" si="1"/>
        <v>#REF!</v>
      </c>
      <c r="M32" s="99"/>
    </row>
    <row r="33" spans="1:16" s="96" customFormat="1" ht="18" hidden="1" customHeight="1" x14ac:dyDescent="0.25">
      <c r="A33" s="138" t="s">
        <v>91</v>
      </c>
      <c r="B33" s="139"/>
      <c r="C33" s="140"/>
      <c r="D33" s="141"/>
      <c r="E33" s="141"/>
      <c r="F33" s="141" t="e">
        <f>SUM(#REF!)</f>
        <v>#REF!</v>
      </c>
      <c r="G33" s="141" t="e">
        <f>SUM(#REF!)</f>
        <v>#REF!</v>
      </c>
      <c r="H33" s="141" t="e">
        <f>SUM(#REF!)</f>
        <v>#REF!</v>
      </c>
      <c r="I33" s="142">
        <v>0</v>
      </c>
      <c r="J33" s="202" t="e">
        <f>SUM(#REF!)</f>
        <v>#REF!</v>
      </c>
      <c r="K33" s="122" t="e">
        <f t="shared" si="1"/>
        <v>#REF!</v>
      </c>
    </row>
    <row r="34" spans="1:16" s="96" customFormat="1" ht="18" customHeight="1" x14ac:dyDescent="0.25">
      <c r="A34" s="368" t="s">
        <v>24</v>
      </c>
      <c r="B34" s="369"/>
      <c r="C34" s="121">
        <v>11</v>
      </c>
      <c r="D34" s="122">
        <v>5245</v>
      </c>
      <c r="E34" s="122">
        <v>1330</v>
      </c>
      <c r="F34" s="122">
        <f>SUM('11'!G16)</f>
        <v>0</v>
      </c>
      <c r="G34" s="122">
        <f>SUM('11'!H16)</f>
        <v>1963190</v>
      </c>
      <c r="H34" s="122">
        <v>2938</v>
      </c>
      <c r="I34" s="123" t="e">
        <f t="shared" si="0"/>
        <v>#DIV/0!</v>
      </c>
      <c r="J34" s="201">
        <f>H34*0.03</f>
        <v>88.14</v>
      </c>
      <c r="K34" s="122">
        <f t="shared" si="1"/>
        <v>2849.86</v>
      </c>
      <c r="P34" s="99"/>
    </row>
    <row r="35" spans="1:16" s="96" customFormat="1" ht="18" hidden="1" customHeight="1" x14ac:dyDescent="0.25">
      <c r="A35" s="124" t="s">
        <v>90</v>
      </c>
      <c r="B35" s="125"/>
      <c r="C35" s="126"/>
      <c r="D35" s="127"/>
      <c r="E35" s="127"/>
      <c r="F35" s="127">
        <f>SUM('11'!G44)</f>
        <v>0</v>
      </c>
      <c r="G35" s="127">
        <f>SUM('11'!H44)</f>
        <v>1963190</v>
      </c>
      <c r="H35" s="127">
        <f>SUM('11'!I44)</f>
        <v>1958690</v>
      </c>
      <c r="I35" s="128" t="e">
        <f t="shared" si="0"/>
        <v>#DIV/0!</v>
      </c>
      <c r="J35" s="200" t="e">
        <f>SUM('11'!#REF!)</f>
        <v>#REF!</v>
      </c>
      <c r="K35" s="122" t="e">
        <f t="shared" si="1"/>
        <v>#REF!</v>
      </c>
      <c r="M35" s="99"/>
    </row>
    <row r="36" spans="1:16" s="96" customFormat="1" ht="18" hidden="1" customHeight="1" x14ac:dyDescent="0.25">
      <c r="A36" s="138" t="s">
        <v>91</v>
      </c>
      <c r="B36" s="139"/>
      <c r="C36" s="140"/>
      <c r="D36" s="141"/>
      <c r="E36" s="141"/>
      <c r="F36" s="141" t="e">
        <f>SUM(#REF!)</f>
        <v>#REF!</v>
      </c>
      <c r="G36" s="141" t="e">
        <f>SUM(#REF!)</f>
        <v>#REF!</v>
      </c>
      <c r="H36" s="141" t="e">
        <f>SUM(#REF!)</f>
        <v>#REF!</v>
      </c>
      <c r="I36" s="142">
        <v>0</v>
      </c>
      <c r="J36" s="202" t="e">
        <f>SUM(#REF!)</f>
        <v>#REF!</v>
      </c>
      <c r="K36" s="122" t="e">
        <f t="shared" si="1"/>
        <v>#REF!</v>
      </c>
    </row>
    <row r="37" spans="1:16" s="96" customFormat="1" ht="18" customHeight="1" x14ac:dyDescent="0.25">
      <c r="A37" s="362" t="s">
        <v>25</v>
      </c>
      <c r="B37" s="363"/>
      <c r="C37" s="121">
        <v>12</v>
      </c>
      <c r="D37" s="122">
        <v>835</v>
      </c>
      <c r="E37" s="122">
        <v>3238</v>
      </c>
      <c r="F37" s="122" t="e">
        <f>SUM(#REF!)</f>
        <v>#REF!</v>
      </c>
      <c r="G37" s="122" t="e">
        <f>SUM(#REF!)</f>
        <v>#REF!</v>
      </c>
      <c r="H37" s="122">
        <v>1859</v>
      </c>
      <c r="I37" s="123" t="e">
        <f t="shared" si="0"/>
        <v>#REF!</v>
      </c>
      <c r="J37" s="201">
        <f>H37*0.03</f>
        <v>55.769999999999996</v>
      </c>
      <c r="K37" s="122">
        <f t="shared" si="1"/>
        <v>1803.23</v>
      </c>
      <c r="L37" s="99"/>
      <c r="M37" s="99"/>
      <c r="N37" s="99"/>
      <c r="O37" s="99"/>
      <c r="P37" s="99"/>
    </row>
    <row r="38" spans="1:16" s="96" customFormat="1" ht="18" hidden="1" customHeight="1" x14ac:dyDescent="0.25">
      <c r="A38" s="124" t="s">
        <v>90</v>
      </c>
      <c r="B38" s="125"/>
      <c r="C38" s="126"/>
      <c r="D38" s="127"/>
      <c r="E38" s="127"/>
      <c r="F38" s="127" t="e">
        <f>SUM(#REF!)</f>
        <v>#REF!</v>
      </c>
      <c r="G38" s="127" t="e">
        <f>SUM(#REF!)</f>
        <v>#REF!</v>
      </c>
      <c r="H38" s="127" t="e">
        <f>SUM(#REF!)</f>
        <v>#REF!</v>
      </c>
      <c r="I38" s="128" t="e">
        <f t="shared" si="0"/>
        <v>#REF!</v>
      </c>
      <c r="J38" s="200" t="e">
        <f>SUM(#REF!)</f>
        <v>#REF!</v>
      </c>
      <c r="K38" s="122" t="e">
        <f t="shared" si="1"/>
        <v>#REF!</v>
      </c>
      <c r="M38" s="99"/>
    </row>
    <row r="39" spans="1:16" s="96" customFormat="1" ht="18" hidden="1" customHeight="1" x14ac:dyDescent="0.25">
      <c r="A39" s="138" t="s">
        <v>91</v>
      </c>
      <c r="B39" s="139"/>
      <c r="C39" s="140"/>
      <c r="D39" s="141"/>
      <c r="E39" s="141"/>
      <c r="F39" s="141" t="e">
        <f>SUM(#REF!)</f>
        <v>#REF!</v>
      </c>
      <c r="G39" s="141" t="e">
        <f>SUM(#REF!)</f>
        <v>#REF!</v>
      </c>
      <c r="H39" s="141" t="e">
        <f>SUM(#REF!)</f>
        <v>#REF!</v>
      </c>
      <c r="I39" s="142">
        <v>0</v>
      </c>
      <c r="J39" s="202" t="e">
        <f>SUM(#REF!)</f>
        <v>#REF!</v>
      </c>
      <c r="K39" s="122" t="e">
        <f t="shared" si="1"/>
        <v>#REF!</v>
      </c>
    </row>
    <row r="40" spans="1:16" s="97" customFormat="1" ht="18" customHeight="1" x14ac:dyDescent="0.25">
      <c r="A40" s="362" t="s">
        <v>51</v>
      </c>
      <c r="B40" s="367"/>
      <c r="C40" s="121">
        <v>13</v>
      </c>
      <c r="D40" s="122">
        <v>9093</v>
      </c>
      <c r="E40" s="122">
        <v>1</v>
      </c>
      <c r="F40" s="122" t="e">
        <f>SUM(#REF!)</f>
        <v>#REF!</v>
      </c>
      <c r="G40" s="122" t="e">
        <f>SUM(#REF!)</f>
        <v>#REF!</v>
      </c>
      <c r="H40" s="122">
        <v>36670</v>
      </c>
      <c r="I40" s="123" t="e">
        <f t="shared" si="0"/>
        <v>#REF!</v>
      </c>
      <c r="J40" s="201">
        <f>H40*0.03</f>
        <v>1100.0999999999999</v>
      </c>
      <c r="K40" s="122">
        <f t="shared" si="1"/>
        <v>35569.9</v>
      </c>
      <c r="L40" s="99"/>
      <c r="M40" s="99"/>
      <c r="N40" s="103"/>
      <c r="O40" s="103"/>
      <c r="P40" s="103"/>
    </row>
    <row r="41" spans="1:16" s="96" customFormat="1" ht="18" hidden="1" customHeight="1" x14ac:dyDescent="0.25">
      <c r="A41" s="124" t="s">
        <v>90</v>
      </c>
      <c r="B41" s="125"/>
      <c r="C41" s="126"/>
      <c r="D41" s="127"/>
      <c r="E41" s="127"/>
      <c r="F41" s="127" t="e">
        <f>SUM(#REF!)</f>
        <v>#REF!</v>
      </c>
      <c r="G41" s="127" t="e">
        <f>SUM(#REF!)</f>
        <v>#REF!</v>
      </c>
      <c r="H41" s="127" t="e">
        <f>SUM(#REF!)</f>
        <v>#REF!</v>
      </c>
      <c r="I41" s="128" t="e">
        <f t="shared" si="0"/>
        <v>#REF!</v>
      </c>
      <c r="J41" s="200" t="e">
        <f>SUM(#REF!)</f>
        <v>#REF!</v>
      </c>
      <c r="K41" s="122" t="e">
        <f t="shared" si="1"/>
        <v>#REF!</v>
      </c>
      <c r="M41" s="99"/>
    </row>
    <row r="42" spans="1:16" s="96" customFormat="1" ht="18" hidden="1" customHeight="1" x14ac:dyDescent="0.25">
      <c r="A42" s="138" t="s">
        <v>91</v>
      </c>
      <c r="B42" s="139"/>
      <c r="C42" s="140"/>
      <c r="D42" s="141"/>
      <c r="E42" s="141"/>
      <c r="F42" s="141" t="e">
        <f>SUM(#REF!)</f>
        <v>#REF!</v>
      </c>
      <c r="G42" s="141" t="e">
        <f>SUM(#REF!)</f>
        <v>#REF!</v>
      </c>
      <c r="H42" s="141" t="e">
        <f>SUM(#REF!)</f>
        <v>#REF!</v>
      </c>
      <c r="I42" s="142">
        <v>0</v>
      </c>
      <c r="J42" s="202" t="e">
        <f>SUM(#REF!)</f>
        <v>#REF!</v>
      </c>
      <c r="K42" s="122" t="e">
        <f t="shared" si="1"/>
        <v>#REF!</v>
      </c>
    </row>
    <row r="43" spans="1:16" s="101" customFormat="1" ht="18" customHeight="1" x14ac:dyDescent="0.25">
      <c r="A43" s="368" t="s">
        <v>29</v>
      </c>
      <c r="B43" s="369"/>
      <c r="C43" s="150">
        <v>14</v>
      </c>
      <c r="D43" s="149">
        <v>18917</v>
      </c>
      <c r="E43" s="149">
        <v>21869</v>
      </c>
      <c r="F43" s="149" t="e">
        <f>SUM(#REF!)</f>
        <v>#REF!</v>
      </c>
      <c r="G43" s="149" t="e">
        <f>SUM(#REF!)</f>
        <v>#REF!</v>
      </c>
      <c r="H43" s="149">
        <v>52510</v>
      </c>
      <c r="I43" s="123" t="e">
        <f t="shared" si="0"/>
        <v>#REF!</v>
      </c>
      <c r="J43" s="201">
        <f>H43*0.03</f>
        <v>1575.3</v>
      </c>
      <c r="K43" s="122">
        <f t="shared" si="1"/>
        <v>50934.7</v>
      </c>
      <c r="L43" s="100"/>
      <c r="M43" s="100"/>
      <c r="P43" s="102"/>
    </row>
    <row r="44" spans="1:16" s="96" customFormat="1" ht="18" hidden="1" customHeight="1" x14ac:dyDescent="0.25">
      <c r="A44" s="124" t="s">
        <v>90</v>
      </c>
      <c r="B44" s="125"/>
      <c r="C44" s="126"/>
      <c r="D44" s="127"/>
      <c r="E44" s="127"/>
      <c r="F44" s="127" t="e">
        <f>SUM(#REF!)</f>
        <v>#REF!</v>
      </c>
      <c r="G44" s="127" t="e">
        <f>SUM(#REF!)</f>
        <v>#REF!</v>
      </c>
      <c r="H44" s="127" t="e">
        <f>SUM(#REF!)</f>
        <v>#REF!</v>
      </c>
      <c r="I44" s="128" t="e">
        <f t="shared" si="0"/>
        <v>#REF!</v>
      </c>
      <c r="J44" s="200" t="e">
        <f>SUM(#REF!)</f>
        <v>#REF!</v>
      </c>
      <c r="K44" s="122" t="e">
        <f t="shared" si="1"/>
        <v>#REF!</v>
      </c>
      <c r="M44" s="99"/>
    </row>
    <row r="45" spans="1:16" s="96" customFormat="1" ht="18" hidden="1" customHeight="1" x14ac:dyDescent="0.25">
      <c r="A45" s="138" t="s">
        <v>91</v>
      </c>
      <c r="B45" s="139"/>
      <c r="C45" s="140"/>
      <c r="D45" s="141"/>
      <c r="E45" s="141"/>
      <c r="F45" s="141" t="e">
        <f>SUM(#REF!)</f>
        <v>#REF!</v>
      </c>
      <c r="G45" s="141" t="e">
        <f>SUM(#REF!)</f>
        <v>#REF!</v>
      </c>
      <c r="H45" s="141" t="e">
        <f>SUM(#REF!)</f>
        <v>#REF!</v>
      </c>
      <c r="I45" s="142">
        <v>0</v>
      </c>
      <c r="J45" s="202" t="e">
        <f>SUM(#REF!)</f>
        <v>#REF!</v>
      </c>
      <c r="K45" s="122" t="e">
        <f t="shared" si="1"/>
        <v>#REF!</v>
      </c>
    </row>
    <row r="46" spans="1:16" s="96" customFormat="1" ht="18" customHeight="1" x14ac:dyDescent="0.25">
      <c r="A46" s="362" t="s">
        <v>49</v>
      </c>
      <c r="B46" s="370"/>
      <c r="C46" s="121">
        <v>17</v>
      </c>
      <c r="D46" s="122">
        <v>487</v>
      </c>
      <c r="E46" s="122">
        <v>989</v>
      </c>
      <c r="F46" s="122" t="e">
        <f>SUM(#REF!)</f>
        <v>#REF!</v>
      </c>
      <c r="G46" s="122" t="e">
        <f>SUM(#REF!)</f>
        <v>#REF!</v>
      </c>
      <c r="H46" s="122">
        <v>1382</v>
      </c>
      <c r="I46" s="123" t="e">
        <f t="shared" si="0"/>
        <v>#REF!</v>
      </c>
      <c r="J46" s="201">
        <f>H46*0.03</f>
        <v>41.46</v>
      </c>
      <c r="K46" s="122">
        <f>H46-J46</f>
        <v>1340.54</v>
      </c>
    </row>
    <row r="47" spans="1:16" s="96" customFormat="1" ht="18" hidden="1" customHeight="1" x14ac:dyDescent="0.25">
      <c r="A47" s="124" t="s">
        <v>90</v>
      </c>
      <c r="B47" s="125"/>
      <c r="C47" s="126"/>
      <c r="D47" s="127"/>
      <c r="E47" s="127"/>
      <c r="F47" s="127" t="e">
        <f>SUM(#REF!)</f>
        <v>#REF!</v>
      </c>
      <c r="G47" s="127" t="e">
        <f>SUM(#REF!)</f>
        <v>#REF!</v>
      </c>
      <c r="H47" s="127" t="e">
        <f>SUM(#REF!)</f>
        <v>#REF!</v>
      </c>
      <c r="I47" s="128" t="e">
        <f t="shared" si="0"/>
        <v>#REF!</v>
      </c>
      <c r="J47" s="200" t="e">
        <f>SUM(#REF!)</f>
        <v>#REF!</v>
      </c>
      <c r="K47" s="122" t="e">
        <f t="shared" si="1"/>
        <v>#REF!</v>
      </c>
      <c r="M47" s="99"/>
    </row>
    <row r="48" spans="1:16" s="96" customFormat="1" ht="18" hidden="1" customHeight="1" x14ac:dyDescent="0.25">
      <c r="A48" s="138" t="s">
        <v>91</v>
      </c>
      <c r="B48" s="139"/>
      <c r="C48" s="140"/>
      <c r="D48" s="141"/>
      <c r="E48" s="141"/>
      <c r="F48" s="141" t="e">
        <f>SUM(#REF!)</f>
        <v>#REF!</v>
      </c>
      <c r="G48" s="141" t="e">
        <f>SUM(#REF!)</f>
        <v>#REF!</v>
      </c>
      <c r="H48" s="141" t="e">
        <f>SUM(#REF!)</f>
        <v>#REF!</v>
      </c>
      <c r="I48" s="142">
        <v>0</v>
      </c>
      <c r="J48" s="202" t="e">
        <f>SUM(#REF!)</f>
        <v>#REF!</v>
      </c>
      <c r="K48" s="122" t="e">
        <f t="shared" si="1"/>
        <v>#REF!</v>
      </c>
    </row>
    <row r="49" spans="1:14" s="96" customFormat="1" ht="18" customHeight="1" x14ac:dyDescent="0.25">
      <c r="A49" s="362" t="s">
        <v>52</v>
      </c>
      <c r="B49" s="363"/>
      <c r="C49" s="121">
        <v>18</v>
      </c>
      <c r="D49" s="122">
        <v>27425</v>
      </c>
      <c r="E49" s="122">
        <v>34572</v>
      </c>
      <c r="F49" s="122" t="e">
        <f>SUM(#REF!)</f>
        <v>#REF!</v>
      </c>
      <c r="G49" s="122" t="e">
        <f>SUM(#REF!)</f>
        <v>#REF!</v>
      </c>
      <c r="H49" s="122">
        <v>67592</v>
      </c>
      <c r="I49" s="123" t="e">
        <f t="shared" si="0"/>
        <v>#REF!</v>
      </c>
      <c r="J49" s="201">
        <f>H49*0.03</f>
        <v>2027.76</v>
      </c>
      <c r="K49" s="122">
        <f>H49-J49</f>
        <v>65564.240000000005</v>
      </c>
    </row>
    <row r="50" spans="1:14" s="96" customFormat="1" ht="18" hidden="1" customHeight="1" x14ac:dyDescent="0.25">
      <c r="A50" s="124" t="s">
        <v>90</v>
      </c>
      <c r="B50" s="125"/>
      <c r="C50" s="126"/>
      <c r="D50" s="127"/>
      <c r="E50" s="127"/>
      <c r="F50" s="127" t="e">
        <f>SUM(#REF!)</f>
        <v>#REF!</v>
      </c>
      <c r="G50" s="127" t="e">
        <f>SUM(#REF!)</f>
        <v>#REF!</v>
      </c>
      <c r="H50" s="127" t="e">
        <f>SUM(#REF!)</f>
        <v>#REF!</v>
      </c>
      <c r="I50" s="128" t="e">
        <f t="shared" si="0"/>
        <v>#REF!</v>
      </c>
      <c r="J50" s="200" t="e">
        <f>SUM(#REF!)</f>
        <v>#REF!</v>
      </c>
      <c r="K50" s="127" t="e">
        <f>SUM(#REF!)</f>
        <v>#REF!</v>
      </c>
      <c r="M50" s="99"/>
    </row>
    <row r="51" spans="1:14" s="96" customFormat="1" ht="18" hidden="1" customHeight="1" x14ac:dyDescent="0.25">
      <c r="A51" s="138" t="s">
        <v>91</v>
      </c>
      <c r="B51" s="139"/>
      <c r="C51" s="140"/>
      <c r="D51" s="141"/>
      <c r="E51" s="141"/>
      <c r="F51" s="141" t="e">
        <f>SUM(#REF!)</f>
        <v>#REF!</v>
      </c>
      <c r="G51" s="141" t="e">
        <f>SUM(#REF!)</f>
        <v>#REF!</v>
      </c>
      <c r="H51" s="141" t="e">
        <f>SUM(#REF!)</f>
        <v>#REF!</v>
      </c>
      <c r="I51" s="142">
        <v>0</v>
      </c>
      <c r="J51" s="202" t="e">
        <f>SUM(#REF!)</f>
        <v>#REF!</v>
      </c>
      <c r="K51" s="141" t="e">
        <f>SUM(#REF!)</f>
        <v>#REF!</v>
      </c>
    </row>
    <row r="52" spans="1:14" s="96" customFormat="1" ht="18" customHeight="1" x14ac:dyDescent="0.25">
      <c r="A52" s="371" t="s">
        <v>38</v>
      </c>
      <c r="B52" s="372"/>
      <c r="C52" s="206">
        <v>19</v>
      </c>
      <c r="D52" s="207">
        <v>566</v>
      </c>
      <c r="E52" s="207">
        <v>33070</v>
      </c>
      <c r="F52" s="207">
        <v>70485</v>
      </c>
      <c r="G52" s="207">
        <f>SUM('19'!F12)</f>
        <v>34300</v>
      </c>
      <c r="H52" s="207">
        <f>SUM('19'!G12)</f>
        <v>0</v>
      </c>
      <c r="I52" s="208">
        <f t="shared" si="0"/>
        <v>0</v>
      </c>
      <c r="J52" s="209">
        <f>SUM('19'!I12)</f>
        <v>0</v>
      </c>
      <c r="K52" s="207">
        <f>SUM('19'!J12)</f>
        <v>0</v>
      </c>
      <c r="L52" s="108"/>
    </row>
    <row r="53" spans="1:14" s="96" customFormat="1" ht="18" hidden="1" customHeight="1" x14ac:dyDescent="0.25">
      <c r="A53" s="124" t="s">
        <v>90</v>
      </c>
      <c r="B53" s="125"/>
      <c r="C53" s="126"/>
      <c r="D53" s="127"/>
      <c r="E53" s="127"/>
      <c r="F53" s="127">
        <f>SUM('19'!E45)</f>
        <v>70485</v>
      </c>
      <c r="G53" s="127">
        <f>SUM('19'!F45)</f>
        <v>34300</v>
      </c>
      <c r="H53" s="127">
        <f>SUM('19'!G45)</f>
        <v>0</v>
      </c>
      <c r="I53" s="128">
        <f t="shared" si="0"/>
        <v>0</v>
      </c>
      <c r="J53" s="200">
        <f>SUM('19'!I45)</f>
        <v>0</v>
      </c>
      <c r="K53" s="127">
        <f>SUM('19'!J45)</f>
        <v>0</v>
      </c>
      <c r="M53" s="99"/>
    </row>
    <row r="54" spans="1:14" s="96" customFormat="1" ht="18" hidden="1" customHeight="1" x14ac:dyDescent="0.25">
      <c r="A54" s="138" t="s">
        <v>91</v>
      </c>
      <c r="B54" s="139"/>
      <c r="C54" s="140"/>
      <c r="D54" s="141"/>
      <c r="E54" s="141"/>
      <c r="F54" s="141" t="e">
        <f>SUM(#REF!)</f>
        <v>#REF!</v>
      </c>
      <c r="G54" s="141" t="e">
        <f>SUM(#REF!)</f>
        <v>#REF!</v>
      </c>
      <c r="H54" s="141" t="e">
        <f>SUM(#REF!)</f>
        <v>#REF!</v>
      </c>
      <c r="I54" s="142">
        <v>0</v>
      </c>
      <c r="J54" s="202" t="e">
        <f>SUM(#REF!)</f>
        <v>#REF!</v>
      </c>
      <c r="K54" s="141" t="e">
        <f>SUM(#REF!)</f>
        <v>#REF!</v>
      </c>
    </row>
    <row r="55" spans="1:14" s="97" customFormat="1" ht="18" customHeight="1" thickBot="1" x14ac:dyDescent="0.3">
      <c r="A55" s="362" t="s">
        <v>41</v>
      </c>
      <c r="B55" s="363"/>
      <c r="C55" s="121">
        <v>20</v>
      </c>
      <c r="D55" s="122" t="e">
        <f>SUM(#REF!)</f>
        <v>#REF!</v>
      </c>
      <c r="E55" s="122" t="e">
        <f>SUM(#REF!)</f>
        <v>#REF!</v>
      </c>
      <c r="F55" s="122" t="e">
        <f>SUM(#REF!)</f>
        <v>#REF!</v>
      </c>
      <c r="G55" s="122" t="e">
        <f>SUM(#REF!)</f>
        <v>#REF!</v>
      </c>
      <c r="H55" s="122">
        <v>513</v>
      </c>
      <c r="I55" s="123" t="e">
        <f t="shared" si="0"/>
        <v>#REF!</v>
      </c>
      <c r="J55" s="201">
        <f>H55*0.03</f>
        <v>15.389999999999999</v>
      </c>
      <c r="K55" s="122">
        <f>H55-J55</f>
        <v>497.61</v>
      </c>
      <c r="L55" s="96"/>
    </row>
    <row r="56" spans="1:14" s="129" customFormat="1" ht="18" hidden="1" customHeight="1" x14ac:dyDescent="0.2">
      <c r="A56" s="124" t="s">
        <v>90</v>
      </c>
      <c r="B56" s="125"/>
      <c r="C56" s="126"/>
      <c r="D56" s="127"/>
      <c r="E56" s="127"/>
      <c r="F56" s="127" t="e">
        <f>SUM(#REF!)</f>
        <v>#REF!</v>
      </c>
      <c r="G56" s="127" t="e">
        <f>SUM(#REF!)</f>
        <v>#REF!</v>
      </c>
      <c r="H56" s="127" t="e">
        <f>SUM(#REF!)</f>
        <v>#REF!</v>
      </c>
      <c r="I56" s="128" t="e">
        <f t="shared" si="0"/>
        <v>#REF!</v>
      </c>
      <c r="J56" s="200" t="e">
        <f>SUM(#REF!)</f>
        <v>#REF!</v>
      </c>
      <c r="K56" s="127" t="e">
        <f>SUM(#REF!)</f>
        <v>#REF!</v>
      </c>
      <c r="L56" s="111"/>
    </row>
    <row r="57" spans="1:14" s="129" customFormat="1" ht="18" hidden="1" customHeight="1" thickBot="1" x14ac:dyDescent="0.25">
      <c r="A57" s="130" t="s">
        <v>91</v>
      </c>
      <c r="B57" s="131"/>
      <c r="C57" s="132"/>
      <c r="D57" s="133"/>
      <c r="E57" s="133"/>
      <c r="F57" s="133" t="e">
        <f>SUM(#REF!)</f>
        <v>#REF!</v>
      </c>
      <c r="G57" s="133" t="e">
        <f>SUM(#REF!)</f>
        <v>#REF!</v>
      </c>
      <c r="H57" s="133" t="e">
        <f>SUM(#REF!)</f>
        <v>#REF!</v>
      </c>
      <c r="I57" s="134">
        <v>0</v>
      </c>
      <c r="J57" s="204" t="e">
        <f>SUM(#REF!)</f>
        <v>#REF!</v>
      </c>
      <c r="K57" s="133" t="e">
        <f>SUM(#REF!)</f>
        <v>#REF!</v>
      </c>
      <c r="L57" s="111"/>
    </row>
    <row r="58" spans="1:14" s="6" customFormat="1" ht="25.5" customHeight="1" thickTop="1" thickBot="1" x14ac:dyDescent="0.3">
      <c r="A58" s="364" t="s">
        <v>47</v>
      </c>
      <c r="B58" s="365"/>
      <c r="C58" s="365"/>
      <c r="D58" s="11" t="e">
        <f>SUM(D7:D55)</f>
        <v>#REF!</v>
      </c>
      <c r="E58" s="11" t="e">
        <f>SUM(E7:E55)</f>
        <v>#REF!</v>
      </c>
      <c r="F58" s="11" t="e">
        <f>SUM(F7,F10,F13,F16,F19,F22,F25,F28,F31,F34,F37,F40,F43,F46,F49,F52,F55)</f>
        <v>#REF!</v>
      </c>
      <c r="G58" s="11" t="e">
        <f>SUM(G7,G10,G13,G16,G19,G22,G25,G28,G31,G34,G37,G40,G43,G46,G49,G52,G55)</f>
        <v>#REF!</v>
      </c>
      <c r="H58" s="11">
        <f>SUM(H7,H10,H13,H16,H19,H22,H25,H28,H31,H34,H37,H40,H43,H46,H49,H52,H55)</f>
        <v>1042624</v>
      </c>
      <c r="I58" s="28" t="e">
        <f t="shared" si="0"/>
        <v>#REF!</v>
      </c>
      <c r="J58" s="205">
        <f>SUM(J7,J10,J13,J16,J19,J22,J25,J28,J31,J34,J37,J40,J43,J46,J49,J52,J55)</f>
        <v>31278.719999999994</v>
      </c>
      <c r="K58" s="11">
        <f>SUM(K7,K10,K13,K16,K19,K22,K25,K28,K31,K34,K37,K40,K43,K46,K49,K52,K55)</f>
        <v>1011345.2799999999</v>
      </c>
      <c r="M58" s="13"/>
      <c r="N58" s="15"/>
    </row>
    <row r="59" spans="1:14" ht="13.5" thickTop="1" x14ac:dyDescent="0.2">
      <c r="A59" s="195"/>
      <c r="B59" s="195"/>
      <c r="C59" s="195"/>
      <c r="D59" s="195"/>
      <c r="E59" s="195"/>
      <c r="F59" s="195"/>
      <c r="G59" s="195"/>
      <c r="H59" s="195"/>
      <c r="I59" s="195"/>
      <c r="J59" s="195"/>
      <c r="K59" s="196"/>
    </row>
    <row r="60" spans="1:14" ht="13.5" customHeight="1" x14ac:dyDescent="0.2">
      <c r="A60" s="366"/>
      <c r="B60" s="366"/>
      <c r="C60" s="366"/>
      <c r="D60" s="366"/>
      <c r="E60" s="366"/>
      <c r="F60" s="366"/>
      <c r="G60" s="366"/>
      <c r="H60" s="366"/>
      <c r="I60" s="366"/>
      <c r="J60" s="195"/>
      <c r="K60" s="196"/>
    </row>
    <row r="61" spans="1:14" x14ac:dyDescent="0.2">
      <c r="A61" s="111" t="s">
        <v>84</v>
      </c>
      <c r="B61" s="7"/>
      <c r="C61" s="7"/>
      <c r="D61" s="19"/>
      <c r="E61" s="19"/>
      <c r="F61" s="19"/>
      <c r="G61" s="19"/>
      <c r="H61" s="19"/>
      <c r="I61" s="20"/>
      <c r="J61" s="19"/>
      <c r="K61" s="19"/>
    </row>
    <row r="62" spans="1:14" ht="14.25" x14ac:dyDescent="0.2">
      <c r="A62" s="107" t="s">
        <v>82</v>
      </c>
      <c r="B62" s="107"/>
      <c r="C62" s="152"/>
      <c r="D62" s="152"/>
      <c r="E62" s="152"/>
      <c r="F62" s="5" t="e">
        <f>F58-F63</f>
        <v>#REF!</v>
      </c>
      <c r="G62" s="5" t="e">
        <f>G58-G63</f>
        <v>#REF!</v>
      </c>
      <c r="H62" s="5" t="e">
        <f>H58-H63</f>
        <v>#REF!</v>
      </c>
      <c r="I62" s="115" t="e">
        <f>H62/F62*100</f>
        <v>#REF!</v>
      </c>
      <c r="J62" s="5"/>
      <c r="K62" s="5" t="e">
        <f>K58-K63</f>
        <v>#REF!</v>
      </c>
    </row>
    <row r="63" spans="1:14" ht="14.25" x14ac:dyDescent="0.2">
      <c r="A63" s="6" t="s">
        <v>108</v>
      </c>
      <c r="B63" s="6"/>
      <c r="C63" s="13"/>
      <c r="D63" s="153"/>
      <c r="E63" s="153"/>
      <c r="F63" s="5" t="e">
        <f>#REF!+'03'!F8+'02'!F9</f>
        <v>#REF!</v>
      </c>
      <c r="G63" s="5" t="e">
        <f>#REF!+'03'!G8+'02'!G9</f>
        <v>#REF!</v>
      </c>
      <c r="H63" s="5" t="e">
        <f>'02'!H9+#REF!</f>
        <v>#REF!</v>
      </c>
      <c r="I63" s="116" t="e">
        <f>H63/F63*100</f>
        <v>#REF!</v>
      </c>
      <c r="J63" s="5"/>
      <c r="K63" s="5" t="e">
        <f>'02'!K9+#REF!</f>
        <v>#REF!</v>
      </c>
    </row>
    <row r="64" spans="1:14" ht="15.75" thickBot="1" x14ac:dyDescent="0.3">
      <c r="A64" s="112" t="s">
        <v>83</v>
      </c>
      <c r="B64" s="112"/>
      <c r="C64" s="154"/>
      <c r="D64" s="154"/>
      <c r="E64" s="154"/>
      <c r="F64" s="113" t="e">
        <f>SUM(F62:F63)</f>
        <v>#REF!</v>
      </c>
      <c r="G64" s="113" t="e">
        <f>SUM(G62:G63)</f>
        <v>#REF!</v>
      </c>
      <c r="H64" s="113" t="e">
        <f>SUM(H62:H63)</f>
        <v>#REF!</v>
      </c>
      <c r="I64" s="114" t="e">
        <f>H64/F64*100</f>
        <v>#REF!</v>
      </c>
      <c r="J64" s="113"/>
      <c r="K64" s="113" t="e">
        <f>SUM(K62:K63)</f>
        <v>#REF!</v>
      </c>
    </row>
    <row r="65" spans="1:11" ht="13.5" thickTop="1" x14ac:dyDescent="0.2"/>
    <row r="67" spans="1:11" x14ac:dyDescent="0.2">
      <c r="A67" s="111" t="s">
        <v>84</v>
      </c>
      <c r="B67" s="7"/>
      <c r="C67" s="7"/>
      <c r="D67" s="19"/>
      <c r="E67" s="19"/>
      <c r="F67" s="19"/>
      <c r="G67" s="19"/>
      <c r="H67" s="19"/>
      <c r="I67" s="20"/>
      <c r="J67" s="19"/>
      <c r="K67" s="19"/>
    </row>
    <row r="68" spans="1:11" ht="14.25" x14ac:dyDescent="0.2">
      <c r="A68" s="107" t="s">
        <v>106</v>
      </c>
      <c r="B68" s="107"/>
      <c r="C68" s="107"/>
      <c r="D68" s="107"/>
      <c r="E68" s="107"/>
      <c r="F68" s="5" t="e">
        <f t="shared" ref="F68:H69" si="2">SUM(F8,F11,F14,F17,F20,F23,F26,F29,F32,F35,F38,F41,F44,F47,F50,F53,F56)</f>
        <v>#REF!</v>
      </c>
      <c r="G68" s="5" t="e">
        <f t="shared" si="2"/>
        <v>#REF!</v>
      </c>
      <c r="H68" s="5" t="e">
        <f t="shared" si="2"/>
        <v>#REF!</v>
      </c>
      <c r="I68" s="115" t="e">
        <f>H68/F68*100</f>
        <v>#REF!</v>
      </c>
      <c r="J68" s="5"/>
      <c r="K68" s="5" t="e">
        <f>SUM(K8,K11,K14,K17,K20,K23,K26,K29,K32,K35,K38,K41,K44,K47,K50,K53,K56)</f>
        <v>#REF!</v>
      </c>
    </row>
    <row r="69" spans="1:11" ht="14.25" x14ac:dyDescent="0.2">
      <c r="A69" s="6" t="s">
        <v>88</v>
      </c>
      <c r="B69" s="6"/>
      <c r="C69" s="6"/>
      <c r="D69" s="5"/>
      <c r="E69" s="5"/>
      <c r="F69" s="5" t="e">
        <f t="shared" si="2"/>
        <v>#REF!</v>
      </c>
      <c r="G69" s="5" t="e">
        <f t="shared" si="2"/>
        <v>#REF!</v>
      </c>
      <c r="H69" s="5" t="e">
        <f t="shared" si="2"/>
        <v>#REF!</v>
      </c>
      <c r="I69" s="116" t="e">
        <f>H69/F69*100</f>
        <v>#REF!</v>
      </c>
      <c r="J69" s="5"/>
      <c r="K69" s="5" t="e">
        <f>SUM(K9,K12,K15,K18,K21,K24,K27,K30,K33,K36,K39,K42,K45,K48,K51,K54,K57)</f>
        <v>#REF!</v>
      </c>
    </row>
    <row r="70" spans="1:11" ht="15.75" thickBot="1" x14ac:dyDescent="0.3">
      <c r="A70" s="112" t="s">
        <v>83</v>
      </c>
      <c r="B70" s="112"/>
      <c r="C70" s="112"/>
      <c r="D70" s="112"/>
      <c r="E70" s="112"/>
      <c r="F70" s="113" t="e">
        <f>SUM(F68:F69)</f>
        <v>#REF!</v>
      </c>
      <c r="G70" s="113" t="e">
        <f>SUM(G68:G69)</f>
        <v>#REF!</v>
      </c>
      <c r="H70" s="113" t="e">
        <f>SUM(H68:H69)</f>
        <v>#REF!</v>
      </c>
      <c r="I70" s="114" t="e">
        <f>H70/F70*100</f>
        <v>#REF!</v>
      </c>
      <c r="J70" s="113"/>
      <c r="K70" s="113" t="e">
        <f>SUM(K68:K69)</f>
        <v>#REF!</v>
      </c>
    </row>
    <row r="71" spans="1:11" ht="13.5" thickTop="1" x14ac:dyDescent="0.2"/>
    <row r="73" spans="1:11" x14ac:dyDescent="0.2">
      <c r="I73" s="16"/>
    </row>
    <row r="74" spans="1:11" x14ac:dyDescent="0.2">
      <c r="I74" s="16"/>
    </row>
    <row r="75" spans="1:11" x14ac:dyDescent="0.2">
      <c r="I75" s="16"/>
    </row>
    <row r="76" spans="1:11" x14ac:dyDescent="0.2">
      <c r="I76" s="16"/>
    </row>
    <row r="77" spans="1:11" x14ac:dyDescent="0.2">
      <c r="I77" s="16"/>
    </row>
    <row r="78" spans="1:11" x14ac:dyDescent="0.2">
      <c r="I78" s="16"/>
    </row>
    <row r="79" spans="1:11" x14ac:dyDescent="0.2">
      <c r="I79" s="16"/>
    </row>
    <row r="80" spans="1:11" x14ac:dyDescent="0.2">
      <c r="I80" s="16"/>
    </row>
    <row r="81" spans="9:9" x14ac:dyDescent="0.2">
      <c r="I81" s="16"/>
    </row>
    <row r="82" spans="9:9" x14ac:dyDescent="0.2">
      <c r="I82" s="16"/>
    </row>
    <row r="83" spans="9:9" x14ac:dyDescent="0.2">
      <c r="I83" s="16"/>
    </row>
    <row r="84" spans="9:9" x14ac:dyDescent="0.2">
      <c r="I84" s="16"/>
    </row>
    <row r="85" spans="9:9" x14ac:dyDescent="0.2">
      <c r="I85" s="16"/>
    </row>
    <row r="86" spans="9:9" x14ac:dyDescent="0.2">
      <c r="I86" s="16"/>
    </row>
    <row r="87" spans="9:9" x14ac:dyDescent="0.2">
      <c r="I87" s="16"/>
    </row>
    <row r="88" spans="9:9" x14ac:dyDescent="0.2">
      <c r="I88" s="16"/>
    </row>
    <row r="89" spans="9:9" x14ac:dyDescent="0.2">
      <c r="I89" s="16"/>
    </row>
    <row r="90" spans="9:9" x14ac:dyDescent="0.2">
      <c r="I90" s="16"/>
    </row>
    <row r="91" spans="9:9" x14ac:dyDescent="0.2">
      <c r="I91" s="16"/>
    </row>
    <row r="92" spans="9:9" x14ac:dyDescent="0.2">
      <c r="I92" s="16"/>
    </row>
    <row r="93" spans="9:9" x14ac:dyDescent="0.2">
      <c r="I93" s="16"/>
    </row>
    <row r="94" spans="9:9" x14ac:dyDescent="0.2">
      <c r="I94" s="16"/>
    </row>
    <row r="95" spans="9:9" x14ac:dyDescent="0.2">
      <c r="I95" s="16"/>
    </row>
    <row r="96" spans="9:9" x14ac:dyDescent="0.2">
      <c r="I96" s="16"/>
    </row>
    <row r="97" spans="9:9" x14ac:dyDescent="0.2">
      <c r="I97" s="16"/>
    </row>
    <row r="98" spans="9:9" x14ac:dyDescent="0.2">
      <c r="I98" s="16"/>
    </row>
    <row r="99" spans="9:9" x14ac:dyDescent="0.2">
      <c r="I99" s="16"/>
    </row>
    <row r="100" spans="9:9" x14ac:dyDescent="0.2">
      <c r="I100" s="16"/>
    </row>
    <row r="101" spans="9:9" x14ac:dyDescent="0.2">
      <c r="I101" s="16"/>
    </row>
    <row r="102" spans="9:9" x14ac:dyDescent="0.2">
      <c r="I102" s="16"/>
    </row>
    <row r="103" spans="9:9" x14ac:dyDescent="0.2">
      <c r="I103" s="16"/>
    </row>
    <row r="104" spans="9:9" x14ac:dyDescent="0.2">
      <c r="I104" s="16"/>
    </row>
    <row r="105" spans="9:9" x14ac:dyDescent="0.2">
      <c r="I105" s="16"/>
    </row>
    <row r="106" spans="9:9" x14ac:dyDescent="0.2">
      <c r="I106" s="16"/>
    </row>
    <row r="107" spans="9:9" x14ac:dyDescent="0.2">
      <c r="I107" s="16"/>
    </row>
    <row r="108" spans="9:9" x14ac:dyDescent="0.2">
      <c r="I108" s="16"/>
    </row>
    <row r="109" spans="9:9" x14ac:dyDescent="0.2">
      <c r="I109" s="16"/>
    </row>
    <row r="110" spans="9:9" x14ac:dyDescent="0.2">
      <c r="I110" s="16"/>
    </row>
    <row r="111" spans="9:9" x14ac:dyDescent="0.2">
      <c r="I111" s="16"/>
    </row>
    <row r="112" spans="9:9" x14ac:dyDescent="0.2">
      <c r="I112" s="16"/>
    </row>
    <row r="113" spans="9:9" x14ac:dyDescent="0.2">
      <c r="I113" s="16"/>
    </row>
    <row r="114" spans="9:9" x14ac:dyDescent="0.2">
      <c r="I114" s="16"/>
    </row>
    <row r="115" spans="9:9" x14ac:dyDescent="0.2">
      <c r="I115" s="16"/>
    </row>
    <row r="116" spans="9:9" x14ac:dyDescent="0.2">
      <c r="I116" s="16"/>
    </row>
    <row r="117" spans="9:9" x14ac:dyDescent="0.2">
      <c r="I117" s="16"/>
    </row>
    <row r="118" spans="9:9" x14ac:dyDescent="0.2">
      <c r="I118" s="16"/>
    </row>
    <row r="119" spans="9:9" x14ac:dyDescent="0.2">
      <c r="I119" s="16"/>
    </row>
    <row r="120" spans="9:9" x14ac:dyDescent="0.2">
      <c r="I120" s="16"/>
    </row>
    <row r="121" spans="9:9" x14ac:dyDescent="0.2">
      <c r="I121" s="16"/>
    </row>
    <row r="122" spans="9:9" x14ac:dyDescent="0.2">
      <c r="I122" s="16"/>
    </row>
    <row r="123" spans="9:9" x14ac:dyDescent="0.2">
      <c r="I123" s="16"/>
    </row>
    <row r="124" spans="9:9" x14ac:dyDescent="0.2">
      <c r="I124" s="16"/>
    </row>
    <row r="125" spans="9:9" x14ac:dyDescent="0.2">
      <c r="I125" s="16"/>
    </row>
    <row r="126" spans="9:9" x14ac:dyDescent="0.2">
      <c r="I126" s="16"/>
    </row>
    <row r="127" spans="9:9" x14ac:dyDescent="0.2">
      <c r="I127" s="16"/>
    </row>
    <row r="128" spans="9:9" x14ac:dyDescent="0.2">
      <c r="I128" s="16"/>
    </row>
    <row r="129" spans="9:9" x14ac:dyDescent="0.2">
      <c r="I129" s="16"/>
    </row>
    <row r="130" spans="9:9" x14ac:dyDescent="0.2">
      <c r="I130" s="16"/>
    </row>
    <row r="131" spans="9:9" x14ac:dyDescent="0.2">
      <c r="I131" s="16"/>
    </row>
    <row r="132" spans="9:9" x14ac:dyDescent="0.2">
      <c r="I132" s="16"/>
    </row>
    <row r="133" spans="9:9" x14ac:dyDescent="0.2">
      <c r="I133" s="16"/>
    </row>
    <row r="134" spans="9:9" x14ac:dyDescent="0.2">
      <c r="I134" s="16"/>
    </row>
    <row r="135" spans="9:9" x14ac:dyDescent="0.2">
      <c r="I135" s="16"/>
    </row>
    <row r="136" spans="9:9" x14ac:dyDescent="0.2">
      <c r="I136" s="16"/>
    </row>
    <row r="137" spans="9:9" x14ac:dyDescent="0.2">
      <c r="I137" s="16"/>
    </row>
    <row r="138" spans="9:9" x14ac:dyDescent="0.2">
      <c r="I138" s="16"/>
    </row>
    <row r="139" spans="9:9" x14ac:dyDescent="0.2">
      <c r="I139" s="16"/>
    </row>
    <row r="140" spans="9:9" x14ac:dyDescent="0.2">
      <c r="I140" s="16"/>
    </row>
    <row r="141" spans="9:9" x14ac:dyDescent="0.2">
      <c r="I141" s="16"/>
    </row>
    <row r="142" spans="9:9" x14ac:dyDescent="0.2">
      <c r="I142" s="16"/>
    </row>
    <row r="143" spans="9:9" x14ac:dyDescent="0.2">
      <c r="I143" s="16"/>
    </row>
    <row r="144" spans="9:9" x14ac:dyDescent="0.2">
      <c r="I144" s="16"/>
    </row>
    <row r="145" spans="9:9" x14ac:dyDescent="0.2">
      <c r="I145" s="16"/>
    </row>
    <row r="146" spans="9:9" x14ac:dyDescent="0.2">
      <c r="I146" s="16"/>
    </row>
    <row r="147" spans="9:9" x14ac:dyDescent="0.2">
      <c r="I147" s="16"/>
    </row>
    <row r="148" spans="9:9" x14ac:dyDescent="0.2">
      <c r="I148" s="16"/>
    </row>
    <row r="149" spans="9:9" x14ac:dyDescent="0.2">
      <c r="I149" s="16"/>
    </row>
    <row r="150" spans="9:9" x14ac:dyDescent="0.2">
      <c r="I150" s="16"/>
    </row>
    <row r="151" spans="9:9" x14ac:dyDescent="0.2">
      <c r="I151" s="16"/>
    </row>
    <row r="152" spans="9:9" x14ac:dyDescent="0.2">
      <c r="I152" s="16"/>
    </row>
    <row r="153" spans="9:9" x14ac:dyDescent="0.2">
      <c r="I153" s="16"/>
    </row>
    <row r="154" spans="9:9" x14ac:dyDescent="0.2">
      <c r="I154" s="16"/>
    </row>
    <row r="155" spans="9:9" x14ac:dyDescent="0.2">
      <c r="I155" s="16"/>
    </row>
    <row r="156" spans="9:9" x14ac:dyDescent="0.2">
      <c r="I156" s="16"/>
    </row>
    <row r="157" spans="9:9" x14ac:dyDescent="0.2">
      <c r="I157" s="16"/>
    </row>
    <row r="158" spans="9:9" x14ac:dyDescent="0.2">
      <c r="I158" s="16"/>
    </row>
    <row r="159" spans="9:9" x14ac:dyDescent="0.2">
      <c r="I159" s="16"/>
    </row>
    <row r="160" spans="9:9" x14ac:dyDescent="0.2">
      <c r="I160" s="16"/>
    </row>
    <row r="161" spans="9:9" x14ac:dyDescent="0.2">
      <c r="I161" s="16"/>
    </row>
    <row r="162" spans="9:9" x14ac:dyDescent="0.2">
      <c r="I162" s="16"/>
    </row>
    <row r="163" spans="9:9" x14ac:dyDescent="0.2">
      <c r="I163" s="16"/>
    </row>
    <row r="164" spans="9:9" x14ac:dyDescent="0.2">
      <c r="I164" s="16"/>
    </row>
    <row r="165" spans="9:9" x14ac:dyDescent="0.2">
      <c r="I165" s="16"/>
    </row>
    <row r="166" spans="9:9" x14ac:dyDescent="0.2">
      <c r="I166" s="16"/>
    </row>
    <row r="167" spans="9:9" x14ac:dyDescent="0.2">
      <c r="I167" s="16"/>
    </row>
    <row r="168" spans="9:9" x14ac:dyDescent="0.2">
      <c r="I168" s="16"/>
    </row>
    <row r="169" spans="9:9" x14ac:dyDescent="0.2">
      <c r="I169" s="16"/>
    </row>
    <row r="170" spans="9:9" x14ac:dyDescent="0.2">
      <c r="I170" s="16"/>
    </row>
    <row r="171" spans="9:9" x14ac:dyDescent="0.2">
      <c r="I171" s="16"/>
    </row>
    <row r="172" spans="9:9" x14ac:dyDescent="0.2">
      <c r="I172" s="16"/>
    </row>
    <row r="173" spans="9:9" x14ac:dyDescent="0.2">
      <c r="I173" s="16"/>
    </row>
    <row r="174" spans="9:9" x14ac:dyDescent="0.2">
      <c r="I174" s="16"/>
    </row>
    <row r="175" spans="9:9" x14ac:dyDescent="0.2">
      <c r="I175" s="16"/>
    </row>
    <row r="176" spans="9:9" x14ac:dyDescent="0.2">
      <c r="I176" s="16"/>
    </row>
    <row r="177" spans="9:9" x14ac:dyDescent="0.2">
      <c r="I177" s="16"/>
    </row>
    <row r="178" spans="9:9" x14ac:dyDescent="0.2">
      <c r="I178" s="16"/>
    </row>
    <row r="179" spans="9:9" x14ac:dyDescent="0.2">
      <c r="I179" s="16"/>
    </row>
    <row r="180" spans="9:9" x14ac:dyDescent="0.2">
      <c r="I180" s="16"/>
    </row>
    <row r="181" spans="9:9" x14ac:dyDescent="0.2">
      <c r="I181" s="16"/>
    </row>
    <row r="182" spans="9:9" x14ac:dyDescent="0.2">
      <c r="I182" s="16"/>
    </row>
    <row r="183" spans="9:9" x14ac:dyDescent="0.2">
      <c r="I183" s="16"/>
    </row>
    <row r="184" spans="9:9" x14ac:dyDescent="0.2">
      <c r="I184" s="16"/>
    </row>
    <row r="185" spans="9:9" x14ac:dyDescent="0.2">
      <c r="I185" s="16"/>
    </row>
    <row r="186" spans="9:9" x14ac:dyDescent="0.2">
      <c r="I186" s="16"/>
    </row>
    <row r="187" spans="9:9" x14ac:dyDescent="0.2">
      <c r="I187" s="16"/>
    </row>
    <row r="188" spans="9:9" x14ac:dyDescent="0.2">
      <c r="I188" s="16"/>
    </row>
    <row r="189" spans="9:9" x14ac:dyDescent="0.2">
      <c r="I189" s="16"/>
    </row>
    <row r="190" spans="9:9" x14ac:dyDescent="0.2">
      <c r="I190" s="16"/>
    </row>
    <row r="191" spans="9:9" x14ac:dyDescent="0.2">
      <c r="I191" s="16"/>
    </row>
    <row r="192" spans="9:9" x14ac:dyDescent="0.2">
      <c r="I192" s="16"/>
    </row>
    <row r="193" spans="9:9" x14ac:dyDescent="0.2">
      <c r="I193" s="16"/>
    </row>
    <row r="194" spans="9:9" x14ac:dyDescent="0.2">
      <c r="I194" s="16"/>
    </row>
    <row r="195" spans="9:9" x14ac:dyDescent="0.2">
      <c r="I195" s="16"/>
    </row>
    <row r="196" spans="9:9" x14ac:dyDescent="0.2">
      <c r="I196" s="16"/>
    </row>
    <row r="197" spans="9:9" x14ac:dyDescent="0.2">
      <c r="I197" s="16"/>
    </row>
    <row r="198" spans="9:9" x14ac:dyDescent="0.2">
      <c r="I198" s="16"/>
    </row>
    <row r="199" spans="9:9" x14ac:dyDescent="0.2">
      <c r="I199" s="16"/>
    </row>
    <row r="200" spans="9:9" x14ac:dyDescent="0.2">
      <c r="I200" s="16"/>
    </row>
    <row r="201" spans="9:9" x14ac:dyDescent="0.2">
      <c r="I201" s="16"/>
    </row>
    <row r="202" spans="9:9" x14ac:dyDescent="0.2">
      <c r="I202" s="16"/>
    </row>
    <row r="203" spans="9:9" x14ac:dyDescent="0.2">
      <c r="I203" s="16"/>
    </row>
    <row r="204" spans="9:9" x14ac:dyDescent="0.2">
      <c r="I204" s="16"/>
    </row>
    <row r="205" spans="9:9" x14ac:dyDescent="0.2">
      <c r="I205" s="16"/>
    </row>
    <row r="206" spans="9:9" x14ac:dyDescent="0.2">
      <c r="I206" s="16"/>
    </row>
    <row r="207" spans="9:9" x14ac:dyDescent="0.2">
      <c r="I207" s="16"/>
    </row>
    <row r="208" spans="9:9" x14ac:dyDescent="0.2">
      <c r="I208" s="16"/>
    </row>
    <row r="209" spans="9:9" x14ac:dyDescent="0.2">
      <c r="I209" s="16"/>
    </row>
    <row r="210" spans="9:9" x14ac:dyDescent="0.2">
      <c r="I210" s="16"/>
    </row>
    <row r="211" spans="9:9" x14ac:dyDescent="0.2">
      <c r="I211" s="16"/>
    </row>
    <row r="212" spans="9:9" x14ac:dyDescent="0.2">
      <c r="I212" s="16"/>
    </row>
    <row r="213" spans="9:9" x14ac:dyDescent="0.2">
      <c r="I213" s="16"/>
    </row>
    <row r="214" spans="9:9" x14ac:dyDescent="0.2">
      <c r="I214" s="16"/>
    </row>
    <row r="215" spans="9:9" x14ac:dyDescent="0.2">
      <c r="I215" s="16"/>
    </row>
    <row r="216" spans="9:9" x14ac:dyDescent="0.2">
      <c r="I216" s="16"/>
    </row>
    <row r="217" spans="9:9" x14ac:dyDescent="0.2">
      <c r="I217" s="16"/>
    </row>
    <row r="218" spans="9:9" x14ac:dyDescent="0.2">
      <c r="I218" s="16"/>
    </row>
    <row r="219" spans="9:9" x14ac:dyDescent="0.2">
      <c r="I219" s="16"/>
    </row>
    <row r="220" spans="9:9" x14ac:dyDescent="0.2">
      <c r="I220" s="16"/>
    </row>
    <row r="221" spans="9:9" x14ac:dyDescent="0.2">
      <c r="I221" s="16"/>
    </row>
    <row r="222" spans="9:9" x14ac:dyDescent="0.2">
      <c r="I222" s="16"/>
    </row>
    <row r="223" spans="9:9" x14ac:dyDescent="0.2">
      <c r="I223" s="16"/>
    </row>
    <row r="224" spans="9:9" x14ac:dyDescent="0.2">
      <c r="I224" s="16"/>
    </row>
    <row r="225" spans="9:9" x14ac:dyDescent="0.2">
      <c r="I225" s="16"/>
    </row>
    <row r="226" spans="9:9" x14ac:dyDescent="0.2">
      <c r="I226" s="16"/>
    </row>
    <row r="227" spans="9:9" x14ac:dyDescent="0.2">
      <c r="I227" s="16"/>
    </row>
    <row r="228" spans="9:9" x14ac:dyDescent="0.2">
      <c r="I228" s="16"/>
    </row>
    <row r="229" spans="9:9" x14ac:dyDescent="0.2">
      <c r="I229" s="16"/>
    </row>
    <row r="230" spans="9:9" x14ac:dyDescent="0.2">
      <c r="I230" s="16"/>
    </row>
    <row r="231" spans="9:9" x14ac:dyDescent="0.2">
      <c r="I231" s="16"/>
    </row>
  </sheetData>
  <mergeCells count="21">
    <mergeCell ref="A34:B34"/>
    <mergeCell ref="A5:B5"/>
    <mergeCell ref="A6:B6"/>
    <mergeCell ref="A7:B7"/>
    <mergeCell ref="A10:B10"/>
    <mergeCell ref="A13:B13"/>
    <mergeCell ref="A16:B16"/>
    <mergeCell ref="A19:B19"/>
    <mergeCell ref="A22:B22"/>
    <mergeCell ref="A25:B25"/>
    <mergeCell ref="A28:B28"/>
    <mergeCell ref="A31:B31"/>
    <mergeCell ref="A55:B55"/>
    <mergeCell ref="A58:C58"/>
    <mergeCell ref="A60:I60"/>
    <mergeCell ref="A37:B37"/>
    <mergeCell ref="A40:B40"/>
    <mergeCell ref="A43:B43"/>
    <mergeCell ref="A46:B46"/>
    <mergeCell ref="A49:B49"/>
    <mergeCell ref="A52:B52"/>
  </mergeCells>
  <pageMargins left="0.70866141732283472" right="0.70866141732283472" top="0.78740157480314965" bottom="0.78740157480314965" header="0.31496062992125984" footer="0.31496062992125984"/>
  <pageSetup paperSize="9" scale="55" firstPageNumber="32" orientation="portrait" useFirstPageNumber="1" r:id="rId1"/>
  <headerFooter>
    <oddFooter>&amp;L&amp;"-,Kurzíva"Zastupitelstvo Olomouckého kraje 21-12-2020
11. - Rozpočet Olomouckého kraje 2021 - návrh rozpočtu
Příloha č. 3a): Výdaje odborů &amp;R&amp;"-,Kurzíva"Strana &amp;P (Celkem 150)</oddFooter>
  </headerFooter>
  <colBreaks count="1" manualBreakCount="1">
    <brk id="11" max="7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N172"/>
  <sheetViews>
    <sheetView showGridLines="0" view="pageBreakPreview" zoomScaleNormal="100" zoomScaleSheetLayoutView="100" workbookViewId="0">
      <selection activeCell="G24" sqref="G24"/>
    </sheetView>
  </sheetViews>
  <sheetFormatPr defaultColWidth="9.140625" defaultRowHeight="12.75" x14ac:dyDescent="0.2"/>
  <cols>
    <col min="1" max="1" width="9.140625" style="12"/>
    <col min="2" max="2" width="42.42578125" style="12" customWidth="1"/>
    <col min="3" max="3" width="4.28515625" style="12" customWidth="1"/>
    <col min="4" max="5" width="15.7109375" style="12" hidden="1" customWidth="1"/>
    <col min="6" max="6" width="18.42578125" style="12" customWidth="1"/>
    <col min="7" max="7" width="18.140625" style="12" bestFit="1" customWidth="1"/>
    <col min="8" max="8" width="18.42578125" style="12" customWidth="1"/>
    <col min="9" max="9" width="9" style="233" customWidth="1"/>
    <col min="10" max="10" width="3.140625" style="12" customWidth="1"/>
    <col min="11" max="13" width="10.140625" style="12" customWidth="1"/>
    <col min="14" max="14" width="10" style="12" bestFit="1" customWidth="1"/>
    <col min="15" max="16384" width="9.140625" style="12"/>
  </cols>
  <sheetData>
    <row r="1" spans="1:14" ht="20.25" x14ac:dyDescent="0.3">
      <c r="A1" s="2" t="s">
        <v>161</v>
      </c>
      <c r="B1" s="16"/>
      <c r="C1" s="16"/>
      <c r="D1" s="16"/>
      <c r="E1" s="16"/>
      <c r="F1" s="16"/>
      <c r="G1" s="16"/>
      <c r="H1" s="16"/>
      <c r="I1" s="17"/>
    </row>
    <row r="2" spans="1:14" ht="15.75" x14ac:dyDescent="0.25">
      <c r="A2" s="4"/>
      <c r="B2" s="16"/>
      <c r="C2" s="16"/>
      <c r="D2" s="16"/>
      <c r="E2" s="16"/>
      <c r="F2" s="16"/>
      <c r="G2" s="16"/>
      <c r="H2" s="16"/>
      <c r="I2" s="17"/>
    </row>
    <row r="3" spans="1:14" ht="15.75" x14ac:dyDescent="0.25">
      <c r="A3" s="4" t="s">
        <v>194</v>
      </c>
      <c r="B3" s="16"/>
      <c r="C3" s="16"/>
      <c r="D3" s="16"/>
      <c r="E3" s="16"/>
      <c r="F3" s="16"/>
      <c r="G3" s="16"/>
      <c r="H3" s="16"/>
      <c r="I3" s="17"/>
    </row>
    <row r="4" spans="1:14" ht="13.5" thickBot="1" x14ac:dyDescent="0.25">
      <c r="A4" s="16"/>
      <c r="B4" s="16"/>
      <c r="C4" s="16"/>
      <c r="D4" s="18"/>
      <c r="E4" s="18"/>
      <c r="F4" s="18"/>
      <c r="G4" s="18"/>
      <c r="H4" s="18"/>
      <c r="I4" s="89" t="s">
        <v>6</v>
      </c>
    </row>
    <row r="5" spans="1:14" ht="39" customHeight="1" thickTop="1" thickBot="1" x14ac:dyDescent="0.25">
      <c r="A5" s="383" t="s">
        <v>26</v>
      </c>
      <c r="B5" s="384"/>
      <c r="C5" s="213" t="s">
        <v>27</v>
      </c>
      <c r="D5" s="56" t="s">
        <v>53</v>
      </c>
      <c r="E5" s="56" t="s">
        <v>54</v>
      </c>
      <c r="F5" s="56" t="s">
        <v>158</v>
      </c>
      <c r="G5" s="56" t="s">
        <v>159</v>
      </c>
      <c r="H5" s="56" t="s">
        <v>160</v>
      </c>
      <c r="I5" s="26" t="s">
        <v>5</v>
      </c>
    </row>
    <row r="6" spans="1:14" ht="14.25" thickTop="1" thickBot="1" x14ac:dyDescent="0.25">
      <c r="A6" s="385">
        <v>1</v>
      </c>
      <c r="B6" s="386"/>
      <c r="C6" s="214">
        <v>2</v>
      </c>
      <c r="D6" s="9" t="s">
        <v>55</v>
      </c>
      <c r="E6" s="9" t="s">
        <v>56</v>
      </c>
      <c r="F6" s="9">
        <v>3</v>
      </c>
      <c r="G6" s="9">
        <v>4</v>
      </c>
      <c r="H6" s="9">
        <v>5</v>
      </c>
      <c r="I6" s="27" t="s">
        <v>65</v>
      </c>
    </row>
    <row r="7" spans="1:14" s="210" customFormat="1" ht="18" customHeight="1" thickTop="1" x14ac:dyDescent="0.25">
      <c r="A7" s="379" t="s">
        <v>93</v>
      </c>
      <c r="B7" s="380"/>
      <c r="C7" s="143">
        <v>2</v>
      </c>
      <c r="D7" s="122">
        <v>37794</v>
      </c>
      <c r="E7" s="122">
        <f>24167+14</f>
        <v>24181</v>
      </c>
      <c r="F7" s="122">
        <f>SUM('02'!F14)</f>
        <v>0</v>
      </c>
      <c r="G7" s="122">
        <f>SUM('02'!G14)</f>
        <v>919</v>
      </c>
      <c r="H7" s="122">
        <f>SUM('02'!H14)</f>
        <v>1798</v>
      </c>
      <c r="I7" s="123"/>
    </row>
    <row r="8" spans="1:14" s="210" customFormat="1" ht="18" customHeight="1" x14ac:dyDescent="0.25">
      <c r="A8" s="368" t="s">
        <v>36</v>
      </c>
      <c r="B8" s="369"/>
      <c r="C8" s="143">
        <v>3</v>
      </c>
      <c r="D8" s="122">
        <v>305370</v>
      </c>
      <c r="E8" s="122">
        <v>315147</v>
      </c>
      <c r="F8" s="122">
        <f>SUM('03'!F16)</f>
        <v>0</v>
      </c>
      <c r="G8" s="122">
        <f>SUM('03'!G16)</f>
        <v>0</v>
      </c>
      <c r="H8" s="122">
        <f>SUM('03'!H16)</f>
        <v>122</v>
      </c>
      <c r="I8" s="123"/>
      <c r="N8" s="211"/>
    </row>
    <row r="9" spans="1:14" s="212" customFormat="1" ht="18" customHeight="1" x14ac:dyDescent="0.25">
      <c r="A9" s="368" t="s">
        <v>50</v>
      </c>
      <c r="B9" s="369"/>
      <c r="C9" s="121">
        <v>10</v>
      </c>
      <c r="D9" s="122">
        <v>14184</v>
      </c>
      <c r="E9" s="122">
        <f>10107+870</f>
        <v>10977</v>
      </c>
      <c r="F9" s="122">
        <f>SUM('10'!G27)</f>
        <v>0</v>
      </c>
      <c r="G9" s="122">
        <f>SUM('10'!H27)</f>
        <v>12326829</v>
      </c>
      <c r="H9" s="122">
        <f>SUM('10'!I27)</f>
        <v>12756060</v>
      </c>
      <c r="I9" s="123"/>
    </row>
    <row r="10" spans="1:14" s="210" customFormat="1" ht="18" customHeight="1" x14ac:dyDescent="0.25">
      <c r="A10" s="368" t="s">
        <v>24</v>
      </c>
      <c r="B10" s="369"/>
      <c r="C10" s="121">
        <v>11</v>
      </c>
      <c r="D10" s="122">
        <v>5245</v>
      </c>
      <c r="E10" s="122">
        <v>1330</v>
      </c>
      <c r="F10" s="122">
        <f>SUM('11'!G16)</f>
        <v>0</v>
      </c>
      <c r="G10" s="122">
        <f>SUM('11'!H16)</f>
        <v>1963190</v>
      </c>
      <c r="H10" s="122">
        <f>SUM('11'!I16)</f>
        <v>1958690</v>
      </c>
      <c r="I10" s="123"/>
      <c r="J10" s="96"/>
      <c r="K10" s="96"/>
      <c r="N10" s="211"/>
    </row>
    <row r="11" spans="1:14" s="210" customFormat="1" ht="18" customHeight="1" thickBot="1" x14ac:dyDescent="0.3">
      <c r="A11" s="362" t="s">
        <v>25</v>
      </c>
      <c r="B11" s="363"/>
      <c r="C11" s="121">
        <v>12</v>
      </c>
      <c r="D11" s="122">
        <v>835</v>
      </c>
      <c r="E11" s="122">
        <v>3238</v>
      </c>
      <c r="F11" s="122">
        <v>0</v>
      </c>
      <c r="G11" s="122">
        <f>SUM('12'!H11)</f>
        <v>260007</v>
      </c>
      <c r="H11" s="122">
        <f>SUM('12'!I11)</f>
        <v>287000</v>
      </c>
      <c r="I11" s="123"/>
      <c r="J11" s="99"/>
      <c r="K11" s="211"/>
      <c r="L11" s="211"/>
      <c r="M11" s="211"/>
      <c r="N11" s="211"/>
    </row>
    <row r="12" spans="1:14" s="6" customFormat="1" ht="25.5" customHeight="1" thickTop="1" thickBot="1" x14ac:dyDescent="0.3">
      <c r="A12" s="364" t="s">
        <v>47</v>
      </c>
      <c r="B12" s="365"/>
      <c r="C12" s="365"/>
      <c r="D12" s="11">
        <f>SUM(D7:D11)</f>
        <v>363428</v>
      </c>
      <c r="E12" s="11">
        <f>SUM(E7:E11)</f>
        <v>354873</v>
      </c>
      <c r="F12" s="11">
        <f>SUM(F11,F10,F9,F8,F7)</f>
        <v>0</v>
      </c>
      <c r="G12" s="11">
        <f>SUM(G11,G10,G9,G8,G7)</f>
        <v>14550945</v>
      </c>
      <c r="H12" s="11">
        <f>SUM(H11,H10,H9,H8,H7)</f>
        <v>15003670</v>
      </c>
      <c r="I12" s="28"/>
    </row>
    <row r="13" spans="1:14" ht="13.5" thickTop="1" x14ac:dyDescent="0.2">
      <c r="A13" s="218"/>
      <c r="B13" s="218"/>
      <c r="C13" s="218"/>
      <c r="D13" s="218"/>
      <c r="E13" s="218"/>
      <c r="F13" s="218"/>
      <c r="G13" s="218"/>
      <c r="H13" s="218"/>
      <c r="I13" s="218"/>
    </row>
    <row r="14" spans="1:14" x14ac:dyDescent="0.2">
      <c r="A14" s="16"/>
      <c r="B14" s="16"/>
      <c r="C14" s="16"/>
      <c r="D14" s="16"/>
      <c r="E14" s="16"/>
      <c r="F14" s="16"/>
      <c r="G14" s="16"/>
      <c r="H14" s="16"/>
      <c r="I14" s="16"/>
      <c r="J14" s="16"/>
      <c r="K14" s="16"/>
      <c r="L14" s="16"/>
    </row>
    <row r="15" spans="1:14" x14ac:dyDescent="0.2">
      <c r="A15" s="16"/>
      <c r="B15" s="16"/>
      <c r="C15" s="16"/>
      <c r="D15" s="16"/>
      <c r="E15" s="16"/>
      <c r="F15" s="16"/>
      <c r="G15" s="16"/>
      <c r="H15" s="16"/>
      <c r="I15" s="16"/>
      <c r="J15" s="16"/>
      <c r="K15" s="16"/>
      <c r="L15" s="16"/>
    </row>
    <row r="16" spans="1:14" x14ac:dyDescent="0.2">
      <c r="I16" s="12"/>
    </row>
    <row r="17" spans="9:9" x14ac:dyDescent="0.2">
      <c r="I17" s="12"/>
    </row>
    <row r="18" spans="9:9" x14ac:dyDescent="0.2">
      <c r="I18" s="12"/>
    </row>
    <row r="19" spans="9:9" x14ac:dyDescent="0.2">
      <c r="I19" s="12"/>
    </row>
    <row r="20" spans="9:9" x14ac:dyDescent="0.2">
      <c r="I20" s="12"/>
    </row>
    <row r="21" spans="9:9" x14ac:dyDescent="0.2">
      <c r="I21" s="12"/>
    </row>
    <row r="22" spans="9:9" x14ac:dyDescent="0.2">
      <c r="I22" s="12"/>
    </row>
    <row r="23" spans="9:9" x14ac:dyDescent="0.2">
      <c r="I23" s="12"/>
    </row>
    <row r="24" spans="9:9" x14ac:dyDescent="0.2">
      <c r="I24" s="12"/>
    </row>
    <row r="25" spans="9:9" x14ac:dyDescent="0.2">
      <c r="I25" s="12"/>
    </row>
    <row r="26" spans="9:9" x14ac:dyDescent="0.2">
      <c r="I26" s="12"/>
    </row>
    <row r="27" spans="9:9" x14ac:dyDescent="0.2">
      <c r="I27" s="12"/>
    </row>
    <row r="28" spans="9:9" x14ac:dyDescent="0.2">
      <c r="I28" s="12"/>
    </row>
    <row r="29" spans="9:9" x14ac:dyDescent="0.2">
      <c r="I29" s="12"/>
    </row>
    <row r="30" spans="9:9" x14ac:dyDescent="0.2">
      <c r="I30" s="12"/>
    </row>
    <row r="31" spans="9:9" x14ac:dyDescent="0.2">
      <c r="I31" s="12"/>
    </row>
    <row r="32" spans="9:9" x14ac:dyDescent="0.2">
      <c r="I32" s="12"/>
    </row>
    <row r="33" spans="9:9" x14ac:dyDescent="0.2">
      <c r="I33" s="12"/>
    </row>
    <row r="34" spans="9:9" x14ac:dyDescent="0.2">
      <c r="I34" s="12"/>
    </row>
    <row r="35" spans="9:9" x14ac:dyDescent="0.2">
      <c r="I35" s="12"/>
    </row>
    <row r="36" spans="9:9" x14ac:dyDescent="0.2">
      <c r="I36" s="12"/>
    </row>
    <row r="37" spans="9:9" x14ac:dyDescent="0.2">
      <c r="I37" s="12"/>
    </row>
    <row r="38" spans="9:9" x14ac:dyDescent="0.2">
      <c r="I38" s="12"/>
    </row>
    <row r="39" spans="9:9" x14ac:dyDescent="0.2">
      <c r="I39" s="12"/>
    </row>
    <row r="40" spans="9:9" x14ac:dyDescent="0.2">
      <c r="I40" s="12"/>
    </row>
    <row r="41" spans="9:9" x14ac:dyDescent="0.2">
      <c r="I41" s="12"/>
    </row>
    <row r="42" spans="9:9" x14ac:dyDescent="0.2">
      <c r="I42" s="12"/>
    </row>
    <row r="43" spans="9:9" x14ac:dyDescent="0.2">
      <c r="I43" s="12"/>
    </row>
    <row r="44" spans="9:9" x14ac:dyDescent="0.2">
      <c r="I44" s="12"/>
    </row>
    <row r="45" spans="9:9" x14ac:dyDescent="0.2">
      <c r="I45" s="12"/>
    </row>
    <row r="46" spans="9:9" x14ac:dyDescent="0.2">
      <c r="I46" s="12"/>
    </row>
    <row r="47" spans="9:9" x14ac:dyDescent="0.2">
      <c r="I47" s="12"/>
    </row>
    <row r="48" spans="9:9" x14ac:dyDescent="0.2">
      <c r="I48" s="12"/>
    </row>
    <row r="49" spans="9:9" x14ac:dyDescent="0.2">
      <c r="I49" s="12"/>
    </row>
    <row r="50" spans="9:9" x14ac:dyDescent="0.2">
      <c r="I50" s="12"/>
    </row>
    <row r="51" spans="9:9" x14ac:dyDescent="0.2">
      <c r="I51" s="12"/>
    </row>
    <row r="52" spans="9:9" x14ac:dyDescent="0.2">
      <c r="I52" s="12"/>
    </row>
    <row r="53" spans="9:9" x14ac:dyDescent="0.2">
      <c r="I53" s="12"/>
    </row>
    <row r="54" spans="9:9" x14ac:dyDescent="0.2">
      <c r="I54" s="12"/>
    </row>
    <row r="55" spans="9:9" x14ac:dyDescent="0.2">
      <c r="I55" s="12"/>
    </row>
    <row r="56" spans="9:9" x14ac:dyDescent="0.2">
      <c r="I56" s="12"/>
    </row>
    <row r="57" spans="9:9" x14ac:dyDescent="0.2">
      <c r="I57" s="12"/>
    </row>
    <row r="58" spans="9:9" x14ac:dyDescent="0.2">
      <c r="I58" s="12"/>
    </row>
    <row r="59" spans="9:9" x14ac:dyDescent="0.2">
      <c r="I59" s="12"/>
    </row>
    <row r="60" spans="9:9" x14ac:dyDescent="0.2">
      <c r="I60" s="12"/>
    </row>
    <row r="61" spans="9:9" x14ac:dyDescent="0.2">
      <c r="I61" s="12"/>
    </row>
    <row r="62" spans="9:9" x14ac:dyDescent="0.2">
      <c r="I62" s="12"/>
    </row>
    <row r="63" spans="9:9" x14ac:dyDescent="0.2">
      <c r="I63" s="12"/>
    </row>
    <row r="64" spans="9:9" x14ac:dyDescent="0.2">
      <c r="I64" s="12"/>
    </row>
    <row r="65" spans="9:9" x14ac:dyDescent="0.2">
      <c r="I65" s="12"/>
    </row>
    <row r="66" spans="9:9" x14ac:dyDescent="0.2">
      <c r="I66" s="12"/>
    </row>
    <row r="67" spans="9:9" x14ac:dyDescent="0.2">
      <c r="I67" s="12"/>
    </row>
    <row r="68" spans="9:9" x14ac:dyDescent="0.2">
      <c r="I68" s="12"/>
    </row>
    <row r="69" spans="9:9" x14ac:dyDescent="0.2">
      <c r="I69" s="12"/>
    </row>
    <row r="70" spans="9:9" x14ac:dyDescent="0.2">
      <c r="I70" s="12"/>
    </row>
    <row r="71" spans="9:9" x14ac:dyDescent="0.2">
      <c r="I71" s="12"/>
    </row>
    <row r="72" spans="9:9" x14ac:dyDescent="0.2">
      <c r="I72" s="12"/>
    </row>
    <row r="73" spans="9:9" x14ac:dyDescent="0.2">
      <c r="I73" s="12"/>
    </row>
    <row r="74" spans="9:9" x14ac:dyDescent="0.2">
      <c r="I74" s="12"/>
    </row>
    <row r="75" spans="9:9" x14ac:dyDescent="0.2">
      <c r="I75" s="12"/>
    </row>
    <row r="76" spans="9:9" x14ac:dyDescent="0.2">
      <c r="I76" s="12"/>
    </row>
    <row r="77" spans="9:9" x14ac:dyDescent="0.2">
      <c r="I77" s="12"/>
    </row>
    <row r="78" spans="9:9" x14ac:dyDescent="0.2">
      <c r="I78" s="12"/>
    </row>
    <row r="79" spans="9:9" x14ac:dyDescent="0.2">
      <c r="I79" s="12"/>
    </row>
    <row r="80" spans="9:9" x14ac:dyDescent="0.2">
      <c r="I80" s="12"/>
    </row>
    <row r="81" spans="9:9" x14ac:dyDescent="0.2">
      <c r="I81" s="12"/>
    </row>
    <row r="82" spans="9:9" x14ac:dyDescent="0.2">
      <c r="I82" s="12"/>
    </row>
    <row r="83" spans="9:9" x14ac:dyDescent="0.2">
      <c r="I83" s="12"/>
    </row>
    <row r="84" spans="9:9" x14ac:dyDescent="0.2">
      <c r="I84" s="12"/>
    </row>
    <row r="85" spans="9:9" x14ac:dyDescent="0.2">
      <c r="I85" s="12"/>
    </row>
    <row r="86" spans="9:9" x14ac:dyDescent="0.2">
      <c r="I86" s="12"/>
    </row>
    <row r="87" spans="9:9" x14ac:dyDescent="0.2">
      <c r="I87" s="12"/>
    </row>
    <row r="88" spans="9:9" x14ac:dyDescent="0.2">
      <c r="I88" s="12"/>
    </row>
    <row r="89" spans="9:9" x14ac:dyDescent="0.2">
      <c r="I89" s="12"/>
    </row>
    <row r="90" spans="9:9" x14ac:dyDescent="0.2">
      <c r="I90" s="12"/>
    </row>
    <row r="91" spans="9:9" x14ac:dyDescent="0.2">
      <c r="I91" s="12"/>
    </row>
    <row r="92" spans="9:9" x14ac:dyDescent="0.2">
      <c r="I92" s="12"/>
    </row>
    <row r="93" spans="9:9" x14ac:dyDescent="0.2">
      <c r="I93" s="12"/>
    </row>
    <row r="94" spans="9:9" x14ac:dyDescent="0.2">
      <c r="I94" s="12"/>
    </row>
    <row r="95" spans="9:9" x14ac:dyDescent="0.2">
      <c r="I95" s="12"/>
    </row>
    <row r="96" spans="9:9" x14ac:dyDescent="0.2">
      <c r="I96" s="12"/>
    </row>
    <row r="97" spans="9:9" x14ac:dyDescent="0.2">
      <c r="I97" s="12"/>
    </row>
    <row r="98" spans="9:9" x14ac:dyDescent="0.2">
      <c r="I98" s="12"/>
    </row>
    <row r="99" spans="9:9" x14ac:dyDescent="0.2">
      <c r="I99" s="12"/>
    </row>
    <row r="100" spans="9:9" x14ac:dyDescent="0.2">
      <c r="I100" s="12"/>
    </row>
    <row r="101" spans="9:9" x14ac:dyDescent="0.2">
      <c r="I101" s="12"/>
    </row>
    <row r="102" spans="9:9" x14ac:dyDescent="0.2">
      <c r="I102" s="12"/>
    </row>
    <row r="103" spans="9:9" x14ac:dyDescent="0.2">
      <c r="I103" s="12"/>
    </row>
    <row r="104" spans="9:9" x14ac:dyDescent="0.2">
      <c r="I104" s="12"/>
    </row>
    <row r="105" spans="9:9" x14ac:dyDescent="0.2">
      <c r="I105" s="12"/>
    </row>
    <row r="106" spans="9:9" x14ac:dyDescent="0.2">
      <c r="I106" s="12"/>
    </row>
    <row r="107" spans="9:9" x14ac:dyDescent="0.2">
      <c r="I107" s="12"/>
    </row>
    <row r="108" spans="9:9" x14ac:dyDescent="0.2">
      <c r="I108" s="12"/>
    </row>
    <row r="109" spans="9:9" x14ac:dyDescent="0.2">
      <c r="I109" s="12"/>
    </row>
    <row r="110" spans="9:9" x14ac:dyDescent="0.2">
      <c r="I110" s="12"/>
    </row>
    <row r="111" spans="9:9" x14ac:dyDescent="0.2">
      <c r="I111" s="12"/>
    </row>
    <row r="112" spans="9:9" x14ac:dyDescent="0.2">
      <c r="I112" s="12"/>
    </row>
    <row r="113" spans="9:9" x14ac:dyDescent="0.2">
      <c r="I113" s="12"/>
    </row>
    <row r="114" spans="9:9" x14ac:dyDescent="0.2">
      <c r="I114" s="12"/>
    </row>
    <row r="115" spans="9:9" x14ac:dyDescent="0.2">
      <c r="I115" s="12"/>
    </row>
    <row r="116" spans="9:9" x14ac:dyDescent="0.2">
      <c r="I116" s="12"/>
    </row>
    <row r="117" spans="9:9" x14ac:dyDescent="0.2">
      <c r="I117" s="12"/>
    </row>
    <row r="118" spans="9:9" x14ac:dyDescent="0.2">
      <c r="I118" s="12"/>
    </row>
    <row r="119" spans="9:9" x14ac:dyDescent="0.2">
      <c r="I119" s="12"/>
    </row>
    <row r="120" spans="9:9" x14ac:dyDescent="0.2">
      <c r="I120" s="12"/>
    </row>
    <row r="121" spans="9:9" x14ac:dyDescent="0.2">
      <c r="I121" s="12"/>
    </row>
    <row r="122" spans="9:9" x14ac:dyDescent="0.2">
      <c r="I122" s="12"/>
    </row>
    <row r="123" spans="9:9" x14ac:dyDescent="0.2">
      <c r="I123" s="12"/>
    </row>
    <row r="124" spans="9:9" x14ac:dyDescent="0.2">
      <c r="I124" s="12"/>
    </row>
    <row r="125" spans="9:9" x14ac:dyDescent="0.2">
      <c r="I125" s="12"/>
    </row>
    <row r="126" spans="9:9" x14ac:dyDescent="0.2">
      <c r="I126" s="12"/>
    </row>
    <row r="127" spans="9:9" x14ac:dyDescent="0.2">
      <c r="I127" s="12"/>
    </row>
    <row r="128" spans="9:9" x14ac:dyDescent="0.2">
      <c r="I128" s="12"/>
    </row>
    <row r="129" spans="9:9" x14ac:dyDescent="0.2">
      <c r="I129" s="12"/>
    </row>
    <row r="130" spans="9:9" x14ac:dyDescent="0.2">
      <c r="I130" s="12"/>
    </row>
    <row r="131" spans="9:9" x14ac:dyDescent="0.2">
      <c r="I131" s="12"/>
    </row>
    <row r="132" spans="9:9" x14ac:dyDescent="0.2">
      <c r="I132" s="12"/>
    </row>
    <row r="133" spans="9:9" x14ac:dyDescent="0.2">
      <c r="I133" s="12"/>
    </row>
    <row r="134" spans="9:9" x14ac:dyDescent="0.2">
      <c r="I134" s="12"/>
    </row>
    <row r="135" spans="9:9" x14ac:dyDescent="0.2">
      <c r="I135" s="12"/>
    </row>
    <row r="136" spans="9:9" x14ac:dyDescent="0.2">
      <c r="I136" s="12"/>
    </row>
    <row r="137" spans="9:9" x14ac:dyDescent="0.2">
      <c r="I137" s="12"/>
    </row>
    <row r="138" spans="9:9" x14ac:dyDescent="0.2">
      <c r="I138" s="12"/>
    </row>
    <row r="139" spans="9:9" x14ac:dyDescent="0.2">
      <c r="I139" s="12"/>
    </row>
    <row r="140" spans="9:9" x14ac:dyDescent="0.2">
      <c r="I140" s="12"/>
    </row>
    <row r="141" spans="9:9" x14ac:dyDescent="0.2">
      <c r="I141" s="12"/>
    </row>
    <row r="142" spans="9:9" x14ac:dyDescent="0.2">
      <c r="I142" s="12"/>
    </row>
    <row r="143" spans="9:9" x14ac:dyDescent="0.2">
      <c r="I143" s="12"/>
    </row>
    <row r="144" spans="9:9" x14ac:dyDescent="0.2">
      <c r="I144" s="12"/>
    </row>
    <row r="145" spans="9:9" x14ac:dyDescent="0.2">
      <c r="I145" s="12"/>
    </row>
    <row r="146" spans="9:9" x14ac:dyDescent="0.2">
      <c r="I146" s="12"/>
    </row>
    <row r="147" spans="9:9" x14ac:dyDescent="0.2">
      <c r="I147" s="12"/>
    </row>
    <row r="148" spans="9:9" x14ac:dyDescent="0.2">
      <c r="I148" s="12"/>
    </row>
    <row r="149" spans="9:9" x14ac:dyDescent="0.2">
      <c r="I149" s="12"/>
    </row>
    <row r="150" spans="9:9" x14ac:dyDescent="0.2">
      <c r="I150" s="12"/>
    </row>
    <row r="151" spans="9:9" x14ac:dyDescent="0.2">
      <c r="I151" s="12"/>
    </row>
    <row r="152" spans="9:9" x14ac:dyDescent="0.2">
      <c r="I152" s="12"/>
    </row>
    <row r="153" spans="9:9" x14ac:dyDescent="0.2">
      <c r="I153" s="12"/>
    </row>
    <row r="154" spans="9:9" x14ac:dyDescent="0.2">
      <c r="I154" s="12"/>
    </row>
    <row r="155" spans="9:9" x14ac:dyDescent="0.2">
      <c r="I155" s="12"/>
    </row>
    <row r="156" spans="9:9" x14ac:dyDescent="0.2">
      <c r="I156" s="12"/>
    </row>
    <row r="157" spans="9:9" x14ac:dyDescent="0.2">
      <c r="I157" s="12"/>
    </row>
    <row r="158" spans="9:9" x14ac:dyDescent="0.2">
      <c r="I158" s="12"/>
    </row>
    <row r="159" spans="9:9" x14ac:dyDescent="0.2">
      <c r="I159" s="12"/>
    </row>
    <row r="160" spans="9:9" x14ac:dyDescent="0.2">
      <c r="I160" s="12"/>
    </row>
    <row r="161" spans="9:9" x14ac:dyDescent="0.2">
      <c r="I161" s="12"/>
    </row>
    <row r="162" spans="9:9" x14ac:dyDescent="0.2">
      <c r="I162" s="12"/>
    </row>
    <row r="163" spans="9:9" x14ac:dyDescent="0.2">
      <c r="I163" s="12"/>
    </row>
    <row r="164" spans="9:9" x14ac:dyDescent="0.2">
      <c r="I164" s="12"/>
    </row>
    <row r="165" spans="9:9" x14ac:dyDescent="0.2">
      <c r="I165" s="12"/>
    </row>
    <row r="166" spans="9:9" x14ac:dyDescent="0.2">
      <c r="I166" s="12"/>
    </row>
    <row r="167" spans="9:9" x14ac:dyDescent="0.2">
      <c r="I167" s="12"/>
    </row>
    <row r="168" spans="9:9" x14ac:dyDescent="0.2">
      <c r="I168" s="12"/>
    </row>
    <row r="169" spans="9:9" x14ac:dyDescent="0.2">
      <c r="I169" s="12"/>
    </row>
    <row r="170" spans="9:9" x14ac:dyDescent="0.2">
      <c r="I170" s="12"/>
    </row>
    <row r="171" spans="9:9" x14ac:dyDescent="0.2">
      <c r="I171" s="12"/>
    </row>
    <row r="172" spans="9:9" x14ac:dyDescent="0.2">
      <c r="I172" s="12"/>
    </row>
  </sheetData>
  <mergeCells count="8">
    <mergeCell ref="A12:C12"/>
    <mergeCell ref="A5:B5"/>
    <mergeCell ref="A6:B6"/>
    <mergeCell ref="A11:B11"/>
    <mergeCell ref="A8:B8"/>
    <mergeCell ref="A9:B9"/>
    <mergeCell ref="A10:B10"/>
    <mergeCell ref="A7:B7"/>
  </mergeCells>
  <pageMargins left="0.70866141732283472" right="0.70866141732283472" top="0.78740157480314965" bottom="0.78740157480314965" header="0.31496062992125984" footer="0.31496062992125984"/>
  <pageSetup paperSize="9" scale="67" firstPageNumber="110" orientation="portrait" useFirstPageNumber="1" r:id="rId1"/>
  <headerFooter>
    <oddFooter>&amp;L&amp;"-,Kurzíva"Zastupitelstvo  Olomouckého kraje 16.12.2024
10.1. - Rozpočet Olomouckého kraje na rok 2025 - návrh rozpočtu
Příloha č. 3f): Účelové dotace ze státního rozpočtu &amp;R&amp;"-,Kurzíva"Strana &amp;P (Celkem 205)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AN56"/>
  <sheetViews>
    <sheetView showGridLines="0" view="pageBreakPreview" zoomScaleNormal="100" zoomScaleSheetLayoutView="100" workbookViewId="0">
      <selection activeCell="H15" sqref="H15"/>
    </sheetView>
  </sheetViews>
  <sheetFormatPr defaultColWidth="9.140625" defaultRowHeight="14.25" x14ac:dyDescent="0.2"/>
  <cols>
    <col min="1" max="1" width="5.7109375" style="34" customWidth="1"/>
    <col min="2" max="2" width="8.5703125" style="39" customWidth="1"/>
    <col min="3" max="4" width="9.140625" style="39"/>
    <col min="5" max="5" width="58.7109375" style="34" customWidth="1"/>
    <col min="6" max="6" width="15.7109375" style="34" customWidth="1"/>
    <col min="7" max="7" width="17.85546875" style="32" customWidth="1"/>
    <col min="8" max="8" width="14.140625" style="32" customWidth="1"/>
    <col min="9" max="9" width="8.28515625" style="34" customWidth="1"/>
    <col min="10" max="10" width="12.7109375" style="33" customWidth="1"/>
    <col min="11" max="11" width="14.140625" style="33" customWidth="1"/>
    <col min="12" max="13" width="9.140625" style="34"/>
    <col min="14" max="14" width="13.28515625" style="34" customWidth="1"/>
    <col min="15" max="16384" width="9.140625" style="34"/>
  </cols>
  <sheetData>
    <row r="1" spans="2:40" ht="23.25" x14ac:dyDescent="0.35">
      <c r="B1" s="78" t="s">
        <v>93</v>
      </c>
      <c r="H1" s="387" t="s">
        <v>92</v>
      </c>
      <c r="I1" s="387"/>
    </row>
    <row r="3" spans="2:40" x14ac:dyDescent="0.2">
      <c r="B3" s="227" t="s">
        <v>1</v>
      </c>
      <c r="C3" s="227" t="s">
        <v>94</v>
      </c>
      <c r="D3" s="267"/>
    </row>
    <row r="4" spans="2:40" x14ac:dyDescent="0.2">
      <c r="C4" s="227" t="s">
        <v>95</v>
      </c>
      <c r="D4" s="267"/>
    </row>
    <row r="5" spans="2:40" s="36" customFormat="1" ht="15.75" thickBot="1" x14ac:dyDescent="0.3">
      <c r="B5" s="79"/>
      <c r="C5" s="80"/>
      <c r="D5" s="80"/>
      <c r="G5" s="33"/>
      <c r="H5" s="33"/>
      <c r="I5" s="88" t="s">
        <v>6</v>
      </c>
      <c r="J5" s="33"/>
      <c r="K5" s="33"/>
    </row>
    <row r="6" spans="2:40" s="36" customFormat="1" ht="39.75" thickTop="1" thickBot="1" x14ac:dyDescent="0.25">
      <c r="B6" s="53" t="s">
        <v>2</v>
      </c>
      <c r="C6" s="54" t="s">
        <v>3</v>
      </c>
      <c r="D6" s="54" t="s">
        <v>165</v>
      </c>
      <c r="E6" s="55" t="s">
        <v>4</v>
      </c>
      <c r="F6" s="56" t="s">
        <v>158</v>
      </c>
      <c r="G6" s="56" t="s">
        <v>159</v>
      </c>
      <c r="H6" s="56" t="s">
        <v>160</v>
      </c>
      <c r="I6" s="26" t="s">
        <v>5</v>
      </c>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row>
    <row r="7" spans="2:40" s="62" customFormat="1" ht="12.75" thickTop="1" thickBot="1" x14ac:dyDescent="0.25">
      <c r="B7" s="57">
        <v>1</v>
      </c>
      <c r="C7" s="58">
        <v>2</v>
      </c>
      <c r="D7" s="58"/>
      <c r="E7" s="58">
        <v>3</v>
      </c>
      <c r="F7" s="59">
        <v>4</v>
      </c>
      <c r="G7" s="59">
        <v>5</v>
      </c>
      <c r="H7" s="59">
        <v>6</v>
      </c>
      <c r="I7" s="60" t="s">
        <v>64</v>
      </c>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row>
    <row r="8" spans="2:40" s="61" customFormat="1" ht="30.75" customHeight="1" thickTop="1" x14ac:dyDescent="0.2">
      <c r="B8" s="392" t="s">
        <v>181</v>
      </c>
      <c r="C8" s="393"/>
      <c r="D8" s="393"/>
      <c r="E8" s="393"/>
      <c r="F8" s="394"/>
      <c r="G8" s="275">
        <f>SUM(G9:G10)</f>
        <v>919</v>
      </c>
      <c r="H8" s="275">
        <f>SUM(H9:H10)</f>
        <v>918</v>
      </c>
      <c r="I8" s="274"/>
    </row>
    <row r="9" spans="2:40" x14ac:dyDescent="0.2">
      <c r="B9" s="64">
        <v>6172</v>
      </c>
      <c r="C9" s="65">
        <v>50</v>
      </c>
      <c r="D9" s="65">
        <v>13015</v>
      </c>
      <c r="E9" s="63" t="s">
        <v>154</v>
      </c>
      <c r="F9" s="81"/>
      <c r="G9" s="30">
        <f>SUM(K19)</f>
        <v>887</v>
      </c>
      <c r="H9" s="30">
        <f>SUM(H19)</f>
        <v>888</v>
      </c>
      <c r="I9" s="31"/>
    </row>
    <row r="10" spans="2:40" x14ac:dyDescent="0.2">
      <c r="B10" s="64">
        <v>6172</v>
      </c>
      <c r="C10" s="65">
        <v>51</v>
      </c>
      <c r="D10" s="65">
        <v>13015</v>
      </c>
      <c r="E10" s="68" t="s">
        <v>150</v>
      </c>
      <c r="F10" s="25"/>
      <c r="G10" s="25">
        <f>SUM(K27)</f>
        <v>32</v>
      </c>
      <c r="H10" s="30">
        <f>SUM(H27)</f>
        <v>30</v>
      </c>
      <c r="I10" s="31"/>
    </row>
    <row r="11" spans="2:40" x14ac:dyDescent="0.2">
      <c r="B11" s="277" t="s">
        <v>182</v>
      </c>
      <c r="C11" s="65"/>
      <c r="D11" s="65"/>
      <c r="E11" s="68"/>
      <c r="F11" s="25"/>
      <c r="G11" s="25"/>
      <c r="H11" s="276">
        <f>SUM(H12:H13)</f>
        <v>880</v>
      </c>
      <c r="I11" s="31"/>
    </row>
    <row r="12" spans="2:40" x14ac:dyDescent="0.2">
      <c r="B12" s="64">
        <v>6114</v>
      </c>
      <c r="C12" s="65">
        <v>50</v>
      </c>
      <c r="D12" s="65">
        <v>98071</v>
      </c>
      <c r="E12" s="63" t="s">
        <v>154</v>
      </c>
      <c r="F12" s="25"/>
      <c r="G12" s="30"/>
      <c r="H12" s="30">
        <f>SUM(H34)</f>
        <v>830</v>
      </c>
      <c r="I12" s="31"/>
    </row>
    <row r="13" spans="2:40" ht="15" thickBot="1" x14ac:dyDescent="0.25">
      <c r="B13" s="64">
        <v>6114</v>
      </c>
      <c r="C13" s="65">
        <v>51</v>
      </c>
      <c r="D13" s="65">
        <v>98071</v>
      </c>
      <c r="E13" s="68" t="s">
        <v>150</v>
      </c>
      <c r="F13" s="81"/>
      <c r="G13" s="215"/>
      <c r="H13" s="30">
        <f>SUM(H41)</f>
        <v>50</v>
      </c>
      <c r="I13" s="31"/>
    </row>
    <row r="14" spans="2:40" s="70" customFormat="1" ht="16.5" thickTop="1" thickBot="1" x14ac:dyDescent="0.3">
      <c r="B14" s="388" t="s">
        <v>8</v>
      </c>
      <c r="C14" s="389"/>
      <c r="D14" s="389"/>
      <c r="E14" s="390"/>
      <c r="F14" s="69">
        <f>SUM(F9:F13)</f>
        <v>0</v>
      </c>
      <c r="G14" s="69">
        <f t="shared" ref="G14" si="0">SUM(G9:G13)</f>
        <v>919</v>
      </c>
      <c r="H14" s="69">
        <f>SUM(H8,H11)</f>
        <v>1798</v>
      </c>
      <c r="I14" s="37"/>
      <c r="J14" s="91"/>
      <c r="K14" s="91"/>
    </row>
    <row r="15" spans="2:40" ht="15" thickTop="1" x14ac:dyDescent="0.2">
      <c r="B15" s="228"/>
      <c r="C15" s="228"/>
      <c r="D15" s="268"/>
      <c r="E15" s="228"/>
      <c r="F15" s="228"/>
      <c r="G15" s="228"/>
      <c r="H15" s="228"/>
      <c r="I15" s="228"/>
    </row>
    <row r="16" spans="2:40" x14ac:dyDescent="0.2">
      <c r="B16" s="83"/>
      <c r="C16" s="83"/>
      <c r="D16" s="83"/>
      <c r="E16" s="83"/>
      <c r="F16" s="83"/>
      <c r="G16" s="83"/>
      <c r="H16" s="83"/>
      <c r="I16" s="83"/>
      <c r="K16" s="92"/>
      <c r="L16" s="83"/>
      <c r="M16" s="83"/>
      <c r="N16" s="83"/>
      <c r="O16" s="83"/>
      <c r="P16" s="83"/>
      <c r="Q16" s="83"/>
    </row>
    <row r="17" spans="1:40" ht="15" x14ac:dyDescent="0.25">
      <c r="B17" s="40" t="s">
        <v>10</v>
      </c>
      <c r="N17" s="34" t="s">
        <v>46</v>
      </c>
    </row>
    <row r="18" spans="1:40" x14ac:dyDescent="0.2">
      <c r="B18" s="253" t="s">
        <v>181</v>
      </c>
    </row>
    <row r="19" spans="1:40" ht="17.25" customHeight="1" thickBot="1" x14ac:dyDescent="0.3">
      <c r="B19" s="41" t="s">
        <v>156</v>
      </c>
      <c r="C19" s="42"/>
      <c r="D19" s="42"/>
      <c r="E19" s="43"/>
      <c r="F19" s="43"/>
      <c r="G19" s="44"/>
      <c r="H19" s="395">
        <f>SUM(H20:I24)</f>
        <v>888</v>
      </c>
      <c r="I19" s="395"/>
      <c r="J19" s="93"/>
      <c r="K19" s="93">
        <f>SUM(K20:K24)</f>
        <v>887</v>
      </c>
    </row>
    <row r="20" spans="1:40" ht="15.75" thickTop="1" x14ac:dyDescent="0.25">
      <c r="A20" s="34">
        <v>5011</v>
      </c>
      <c r="B20" s="270" t="s">
        <v>60</v>
      </c>
      <c r="H20" s="397">
        <v>663</v>
      </c>
      <c r="I20" s="397"/>
      <c r="J20" s="95"/>
      <c r="K20" s="95">
        <v>663</v>
      </c>
    </row>
    <row r="21" spans="1:40" ht="15" customHeight="1" x14ac:dyDescent="0.25">
      <c r="B21" s="270"/>
    </row>
    <row r="22" spans="1:40" ht="13.9" customHeight="1" x14ac:dyDescent="0.25">
      <c r="A22" s="34">
        <v>5031</v>
      </c>
      <c r="B22" s="270" t="s">
        <v>14</v>
      </c>
      <c r="H22" s="391">
        <v>165</v>
      </c>
      <c r="I22" s="391"/>
      <c r="K22" s="33">
        <v>164</v>
      </c>
    </row>
    <row r="23" spans="1:40" ht="15" x14ac:dyDescent="0.25">
      <c r="B23" s="40"/>
    </row>
    <row r="24" spans="1:40" s="33" customFormat="1" ht="15" x14ac:dyDescent="0.25">
      <c r="A24" s="34">
        <v>5032</v>
      </c>
      <c r="B24" s="270" t="s">
        <v>21</v>
      </c>
      <c r="C24" s="39"/>
      <c r="D24" s="39"/>
      <c r="E24" s="34"/>
      <c r="F24" s="34"/>
      <c r="G24" s="32"/>
      <c r="H24" s="391">
        <v>60</v>
      </c>
      <c r="I24" s="396"/>
      <c r="K24" s="33">
        <v>60</v>
      </c>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row>
    <row r="25" spans="1:40" ht="15" x14ac:dyDescent="0.25">
      <c r="B25" s="40"/>
    </row>
    <row r="26" spans="1:40" ht="15" x14ac:dyDescent="0.25">
      <c r="B26" s="40"/>
    </row>
    <row r="27" spans="1:40" s="33" customFormat="1" ht="15.75" thickBot="1" x14ac:dyDescent="0.3">
      <c r="A27" s="34"/>
      <c r="B27" s="41" t="s">
        <v>151</v>
      </c>
      <c r="C27" s="42"/>
      <c r="D27" s="42"/>
      <c r="E27" s="43"/>
      <c r="F27" s="43"/>
      <c r="G27" s="44"/>
      <c r="H27" s="395">
        <f>SUM(H28:I30)</f>
        <v>30</v>
      </c>
      <c r="I27" s="395"/>
      <c r="J27" s="93"/>
      <c r="K27" s="93">
        <f>SUM(K28:K30)</f>
        <v>32</v>
      </c>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row>
    <row r="28" spans="1:40" ht="15.75" thickTop="1" x14ac:dyDescent="0.25">
      <c r="A28" s="34">
        <v>5167</v>
      </c>
      <c r="B28" s="21" t="s">
        <v>12</v>
      </c>
      <c r="C28" s="84"/>
      <c r="D28" s="84"/>
      <c r="E28" s="84"/>
      <c r="F28" s="84"/>
      <c r="G28" s="84"/>
      <c r="H28" s="398">
        <v>15</v>
      </c>
      <c r="I28" s="399"/>
      <c r="K28" s="33">
        <v>15</v>
      </c>
    </row>
    <row r="29" spans="1:40" ht="15" x14ac:dyDescent="0.25">
      <c r="B29" s="40"/>
      <c r="K29" s="33">
        <v>2</v>
      </c>
      <c r="L29" s="34">
        <v>5136</v>
      </c>
    </row>
    <row r="30" spans="1:40" ht="15" x14ac:dyDescent="0.25">
      <c r="A30" s="34">
        <v>5169</v>
      </c>
      <c r="B30" s="21" t="s">
        <v>13</v>
      </c>
      <c r="C30" s="22"/>
      <c r="D30" s="22"/>
      <c r="E30" s="23"/>
      <c r="F30" s="24"/>
      <c r="G30" s="24"/>
      <c r="H30" s="398">
        <v>15</v>
      </c>
      <c r="I30" s="400"/>
      <c r="J30" s="52"/>
      <c r="K30" s="52">
        <v>15</v>
      </c>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row>
    <row r="31" spans="1:40" ht="15" x14ac:dyDescent="0.25">
      <c r="B31" s="40"/>
    </row>
    <row r="32" spans="1:40" ht="15" x14ac:dyDescent="0.25">
      <c r="B32" s="40"/>
    </row>
    <row r="33" spans="1:40" x14ac:dyDescent="0.2">
      <c r="B33" s="253" t="s">
        <v>182</v>
      </c>
    </row>
    <row r="34" spans="1:40" ht="17.25" customHeight="1" thickBot="1" x14ac:dyDescent="0.3">
      <c r="B34" s="41" t="s">
        <v>183</v>
      </c>
      <c r="C34" s="42"/>
      <c r="D34" s="42"/>
      <c r="E34" s="43"/>
      <c r="F34" s="43"/>
      <c r="G34" s="44"/>
      <c r="H34" s="395">
        <f>SUM(H35:I39)</f>
        <v>830</v>
      </c>
      <c r="I34" s="395"/>
      <c r="J34" s="93"/>
      <c r="K34" s="93"/>
    </row>
    <row r="35" spans="1:40" ht="15.75" thickTop="1" x14ac:dyDescent="0.25">
      <c r="A35" s="34">
        <v>5011</v>
      </c>
      <c r="B35" s="270" t="s">
        <v>60</v>
      </c>
      <c r="H35" s="397">
        <v>600</v>
      </c>
      <c r="I35" s="397"/>
      <c r="J35" s="95"/>
      <c r="K35" s="95"/>
    </row>
    <row r="36" spans="1:40" ht="15" customHeight="1" x14ac:dyDescent="0.25">
      <c r="B36" s="270"/>
    </row>
    <row r="37" spans="1:40" ht="13.9" customHeight="1" x14ac:dyDescent="0.25">
      <c r="A37" s="34">
        <v>5031</v>
      </c>
      <c r="B37" s="270" t="s">
        <v>14</v>
      </c>
      <c r="H37" s="391">
        <v>150</v>
      </c>
      <c r="I37" s="391"/>
    </row>
    <row r="38" spans="1:40" ht="15" x14ac:dyDescent="0.25">
      <c r="B38" s="40"/>
    </row>
    <row r="39" spans="1:40" s="33" customFormat="1" ht="15" x14ac:dyDescent="0.25">
      <c r="A39" s="34">
        <v>5032</v>
      </c>
      <c r="B39" s="270" t="s">
        <v>21</v>
      </c>
      <c r="C39" s="39"/>
      <c r="D39" s="39"/>
      <c r="E39" s="34"/>
      <c r="F39" s="34"/>
      <c r="G39" s="32"/>
      <c r="H39" s="391">
        <v>80</v>
      </c>
      <c r="I39" s="396"/>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row>
    <row r="40" spans="1:40" ht="18" customHeight="1" x14ac:dyDescent="0.2">
      <c r="B40" s="401"/>
      <c r="C40" s="401"/>
      <c r="D40" s="401"/>
      <c r="E40" s="401"/>
      <c r="F40" s="401"/>
      <c r="G40" s="401"/>
      <c r="H40" s="401"/>
      <c r="I40" s="401"/>
    </row>
    <row r="41" spans="1:40" s="33" customFormat="1" ht="15.75" thickBot="1" x14ac:dyDescent="0.3">
      <c r="A41" s="34"/>
      <c r="B41" s="41" t="s">
        <v>184</v>
      </c>
      <c r="C41" s="42"/>
      <c r="D41" s="42"/>
      <c r="E41" s="43"/>
      <c r="F41" s="43"/>
      <c r="G41" s="44"/>
      <c r="H41" s="395">
        <f>SUM(H42:I44)</f>
        <v>50</v>
      </c>
      <c r="I41" s="395"/>
      <c r="J41" s="93"/>
      <c r="K41" s="93"/>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row>
    <row r="42" spans="1:40" s="23" customFormat="1" ht="15.75" thickTop="1" x14ac:dyDescent="0.25">
      <c r="A42" s="23">
        <v>5173</v>
      </c>
      <c r="B42" s="21" t="s">
        <v>66</v>
      </c>
      <c r="C42" s="84"/>
      <c r="D42" s="84"/>
      <c r="E42" s="84"/>
      <c r="F42" s="84"/>
      <c r="G42" s="84"/>
      <c r="H42" s="398">
        <v>50</v>
      </c>
      <c r="I42" s="399"/>
      <c r="J42" s="52"/>
      <c r="K42" s="52"/>
    </row>
    <row r="43" spans="1:40" ht="27.75" customHeight="1" x14ac:dyDescent="0.2">
      <c r="B43" s="268"/>
      <c r="C43" s="268"/>
      <c r="D43" s="268"/>
      <c r="E43" s="268"/>
      <c r="F43" s="268"/>
      <c r="G43" s="268"/>
      <c r="H43" s="268"/>
      <c r="I43" s="268"/>
    </row>
    <row r="44" spans="1:40" ht="27.75" customHeight="1" x14ac:dyDescent="0.2">
      <c r="B44" s="268"/>
      <c r="C44" s="268"/>
      <c r="D44" s="268"/>
      <c r="E44" s="268"/>
      <c r="F44" s="268"/>
      <c r="G44" s="268"/>
      <c r="H44" s="268"/>
      <c r="I44" s="268"/>
    </row>
    <row r="45" spans="1:40" ht="27.75" customHeight="1" x14ac:dyDescent="0.2">
      <c r="B45" s="268"/>
      <c r="C45" s="268"/>
      <c r="D45" s="268"/>
      <c r="E45" s="268"/>
      <c r="F45" s="268"/>
      <c r="G45" s="268"/>
      <c r="H45" s="268"/>
      <c r="I45" s="268"/>
    </row>
    <row r="46" spans="1:40" ht="27.75" customHeight="1" x14ac:dyDescent="0.2">
      <c r="B46" s="268"/>
      <c r="C46" s="268"/>
      <c r="D46" s="268"/>
      <c r="E46" s="268"/>
      <c r="F46" s="268"/>
      <c r="G46" s="268"/>
      <c r="H46" s="268"/>
      <c r="I46" s="268"/>
    </row>
    <row r="47" spans="1:40" ht="27.75" customHeight="1" x14ac:dyDescent="0.2">
      <c r="B47" s="268"/>
      <c r="C47" s="268"/>
      <c r="D47" s="268"/>
      <c r="E47" s="268"/>
      <c r="F47" s="268"/>
      <c r="G47" s="268"/>
      <c r="H47" s="268"/>
      <c r="I47" s="268"/>
    </row>
    <row r="48" spans="1:40" s="33" customFormat="1" ht="14.25" customHeight="1" x14ac:dyDescent="0.25">
      <c r="A48" s="34"/>
      <c r="B48" s="229"/>
      <c r="C48" s="39"/>
      <c r="D48" s="39"/>
      <c r="E48" s="34"/>
      <c r="F48" s="34"/>
      <c r="G48" s="32"/>
      <c r="H48" s="32"/>
      <c r="I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row>
    <row r="49" spans="1:40" s="33" customFormat="1" ht="15.75" thickTop="1" x14ac:dyDescent="0.25">
      <c r="A49" s="34"/>
      <c r="B49" s="229"/>
      <c r="C49" s="39"/>
      <c r="D49" s="39"/>
      <c r="E49" s="34"/>
      <c r="F49" s="34"/>
      <c r="G49" s="32"/>
      <c r="H49" s="391"/>
      <c r="I49" s="396"/>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row>
    <row r="50" spans="1:40" s="33" customFormat="1" ht="14.25" customHeight="1" x14ac:dyDescent="0.2">
      <c r="A50" s="34"/>
      <c r="B50" s="401"/>
      <c r="C50" s="401"/>
      <c r="D50" s="401"/>
      <c r="E50" s="401"/>
      <c r="F50" s="401"/>
      <c r="G50" s="401"/>
      <c r="H50" s="401"/>
      <c r="I50" s="401"/>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row>
    <row r="51" spans="1:40" s="33" customFormat="1" ht="18" customHeight="1" x14ac:dyDescent="0.25">
      <c r="A51" s="34"/>
      <c r="B51" s="229"/>
      <c r="C51" s="39"/>
      <c r="D51" s="39"/>
      <c r="E51" s="34"/>
      <c r="F51" s="34"/>
      <c r="G51" s="32"/>
      <c r="H51" s="32"/>
      <c r="I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row>
    <row r="54" spans="1:40" x14ac:dyDescent="0.2">
      <c r="E54" s="117" t="s">
        <v>87</v>
      </c>
      <c r="F54" s="118">
        <f>SUM(F14)</f>
        <v>0</v>
      </c>
      <c r="G54" s="118">
        <f>SUM(G14)</f>
        <v>919</v>
      </c>
      <c r="H54" s="118">
        <f>SUM(H14)</f>
        <v>1798</v>
      </c>
    </row>
    <row r="55" spans="1:40" x14ac:dyDescent="0.2">
      <c r="E55" s="117" t="s">
        <v>88</v>
      </c>
      <c r="F55" s="118">
        <v>0</v>
      </c>
      <c r="G55" s="118">
        <v>0</v>
      </c>
      <c r="H55" s="118">
        <v>0</v>
      </c>
    </row>
    <row r="56" spans="1:40" ht="15" x14ac:dyDescent="0.25">
      <c r="E56" s="119" t="s">
        <v>83</v>
      </c>
      <c r="F56" s="120">
        <f>SUM(F54:F55)</f>
        <v>0</v>
      </c>
      <c r="G56" s="120">
        <f>SUM(G54:G55)</f>
        <v>919</v>
      </c>
      <c r="H56" s="120">
        <f>SUM(H54:H55)</f>
        <v>1798</v>
      </c>
    </row>
  </sheetData>
  <mergeCells count="19">
    <mergeCell ref="B50:I50"/>
    <mergeCell ref="H49:I49"/>
    <mergeCell ref="B40:I40"/>
    <mergeCell ref="H39:I39"/>
    <mergeCell ref="H41:I41"/>
    <mergeCell ref="H42:I42"/>
    <mergeCell ref="H1:I1"/>
    <mergeCell ref="B14:E14"/>
    <mergeCell ref="H37:I37"/>
    <mergeCell ref="H22:I22"/>
    <mergeCell ref="B8:F8"/>
    <mergeCell ref="H19:I19"/>
    <mergeCell ref="H24:I24"/>
    <mergeCell ref="H20:I20"/>
    <mergeCell ref="H27:I27"/>
    <mergeCell ref="H28:I28"/>
    <mergeCell ref="H30:I30"/>
    <mergeCell ref="H34:I34"/>
    <mergeCell ref="H35:I35"/>
  </mergeCells>
  <pageMargins left="0.70866141732283472" right="0.70866141732283472" top="0.78740157480314965" bottom="0.78740157480314965" header="0.31496062992125984" footer="0.31496062992125984"/>
  <pageSetup paperSize="9" scale="61" firstPageNumber="111" orientation="portrait" useFirstPageNumber="1" r:id="rId1"/>
  <headerFooter>
    <oddFooter>&amp;L&amp;"-,Kurzíva"Zastupitelstvo  Olomouckého kraje 16.12.2024
10.1. - Rozpočet Olomouckého kraje na rok 2025 - návrh rozpočtu
Příloha č. 3f): Účelové dotace ze státního rozpočtu &amp;R&amp;"-,Kurzíva"Strana &amp;P (Celkem 205)</oddFooter>
  </headerFooter>
  <colBreaks count="1" manualBreakCount="1">
    <brk id="13" max="10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AN35"/>
  <sheetViews>
    <sheetView showGridLines="0" view="pageBreakPreview" zoomScaleNormal="100" zoomScaleSheetLayoutView="100" workbookViewId="0">
      <selection activeCell="H34" sqref="H34"/>
    </sheetView>
  </sheetViews>
  <sheetFormatPr defaultColWidth="9.140625" defaultRowHeight="14.25" x14ac:dyDescent="0.2"/>
  <cols>
    <col min="1" max="1" width="5.7109375" style="34" customWidth="1"/>
    <col min="2" max="2" width="8.5703125" style="39" customWidth="1"/>
    <col min="3" max="4" width="9.140625" style="39"/>
    <col min="5" max="5" width="58.7109375" style="34" customWidth="1"/>
    <col min="6" max="6" width="15.7109375" style="34" customWidth="1"/>
    <col min="7" max="7" width="15.7109375" style="32" customWidth="1"/>
    <col min="8" max="8" width="14.140625" style="32" customWidth="1"/>
    <col min="9" max="9" width="8.28515625" style="34" customWidth="1"/>
    <col min="10" max="11" width="10.42578125" style="33" customWidth="1"/>
    <col min="12" max="12" width="9.140625" style="36"/>
    <col min="13" max="13" width="9.140625" style="34"/>
    <col min="14" max="14" width="13.28515625" style="34" customWidth="1"/>
    <col min="15" max="16384" width="9.140625" style="34"/>
  </cols>
  <sheetData>
    <row r="1" spans="2:40" ht="23.25" x14ac:dyDescent="0.35">
      <c r="B1" s="78" t="s">
        <v>36</v>
      </c>
      <c r="H1" s="387" t="s">
        <v>20</v>
      </c>
      <c r="I1" s="387"/>
    </row>
    <row r="3" spans="2:40" x14ac:dyDescent="0.2">
      <c r="B3" s="231" t="s">
        <v>1</v>
      </c>
      <c r="C3" s="231" t="s">
        <v>162</v>
      </c>
      <c r="D3" s="267"/>
    </row>
    <row r="4" spans="2:40" x14ac:dyDescent="0.2">
      <c r="C4" s="231" t="s">
        <v>163</v>
      </c>
      <c r="D4" s="267"/>
    </row>
    <row r="5" spans="2:40" s="36" customFormat="1" ht="15.75" thickBot="1" x14ac:dyDescent="0.3">
      <c r="B5" s="79"/>
      <c r="C5" s="80"/>
      <c r="D5" s="80"/>
      <c r="G5" s="33"/>
      <c r="H5" s="33"/>
      <c r="I5" s="88" t="s">
        <v>6</v>
      </c>
      <c r="J5" s="33"/>
      <c r="K5" s="33"/>
    </row>
    <row r="6" spans="2:40" s="36" customFormat="1" ht="39.75" thickTop="1" thickBot="1" x14ac:dyDescent="0.25">
      <c r="B6" s="53" t="s">
        <v>2</v>
      </c>
      <c r="C6" s="54" t="s">
        <v>3</v>
      </c>
      <c r="D6" s="54" t="s">
        <v>165</v>
      </c>
      <c r="E6" s="55" t="s">
        <v>4</v>
      </c>
      <c r="F6" s="56" t="s">
        <v>158</v>
      </c>
      <c r="G6" s="56" t="s">
        <v>159</v>
      </c>
      <c r="H6" s="56" t="s">
        <v>160</v>
      </c>
      <c r="I6" s="26" t="s">
        <v>5</v>
      </c>
      <c r="J6" s="52"/>
      <c r="K6" s="52"/>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row>
    <row r="7" spans="2:40" s="62" customFormat="1" thickTop="1" thickBot="1" x14ac:dyDescent="0.25">
      <c r="B7" s="57">
        <v>1</v>
      </c>
      <c r="C7" s="58">
        <v>2</v>
      </c>
      <c r="D7" s="58"/>
      <c r="E7" s="58">
        <v>3</v>
      </c>
      <c r="F7" s="59">
        <v>4</v>
      </c>
      <c r="G7" s="59">
        <v>5</v>
      </c>
      <c r="H7" s="59">
        <v>6</v>
      </c>
      <c r="I7" s="60" t="s">
        <v>64</v>
      </c>
      <c r="J7" s="94"/>
      <c r="K7" s="94"/>
      <c r="L7" s="50"/>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row>
    <row r="8" spans="2:40" ht="15" hidden="1" thickTop="1" x14ac:dyDescent="0.2">
      <c r="B8" s="64">
        <v>6172</v>
      </c>
      <c r="C8" s="65">
        <v>50</v>
      </c>
      <c r="D8" s="65"/>
      <c r="E8" s="63" t="s">
        <v>57</v>
      </c>
      <c r="F8" s="81"/>
      <c r="G8" s="30"/>
      <c r="H8" s="30"/>
      <c r="I8" s="31" t="e">
        <f t="shared" ref="I8:I15" si="0">H8/F8*100</f>
        <v>#DIV/0!</v>
      </c>
    </row>
    <row r="9" spans="2:40" ht="28.5" customHeight="1" thickTop="1" x14ac:dyDescent="0.2">
      <c r="B9" s="392" t="s">
        <v>181</v>
      </c>
      <c r="C9" s="393"/>
      <c r="D9" s="393"/>
      <c r="E9" s="393"/>
      <c r="F9" s="394"/>
      <c r="G9" s="30"/>
      <c r="H9" s="276">
        <f>SUM(H10)</f>
        <v>2</v>
      </c>
      <c r="I9" s="31"/>
    </row>
    <row r="10" spans="2:40" x14ac:dyDescent="0.2">
      <c r="B10" s="64">
        <v>6172</v>
      </c>
      <c r="C10" s="65">
        <v>51</v>
      </c>
      <c r="D10" s="65">
        <v>13015</v>
      </c>
      <c r="E10" s="68" t="s">
        <v>150</v>
      </c>
      <c r="F10" s="25"/>
      <c r="G10" s="30"/>
      <c r="H10" s="30">
        <f>SUM(H21)</f>
        <v>2</v>
      </c>
      <c r="I10" s="31"/>
    </row>
    <row r="11" spans="2:40" x14ac:dyDescent="0.2">
      <c r="B11" s="64"/>
      <c r="C11" s="65"/>
      <c r="D11" s="65"/>
      <c r="E11" s="68"/>
      <c r="F11" s="25"/>
      <c r="G11" s="30"/>
      <c r="H11" s="30"/>
      <c r="I11" s="31"/>
    </row>
    <row r="12" spans="2:40" x14ac:dyDescent="0.2">
      <c r="B12" s="278" t="s">
        <v>182</v>
      </c>
      <c r="C12" s="65"/>
      <c r="D12" s="65"/>
      <c r="E12" s="68"/>
      <c r="F12" s="25"/>
      <c r="G12" s="30"/>
      <c r="H12" s="276">
        <f>SUM(H13)</f>
        <v>120</v>
      </c>
      <c r="I12" s="31"/>
    </row>
    <row r="13" spans="2:40" ht="29.25" thickBot="1" x14ac:dyDescent="0.25">
      <c r="B13" s="86">
        <v>6114</v>
      </c>
      <c r="C13" s="87">
        <v>51</v>
      </c>
      <c r="D13" s="87">
        <v>98071</v>
      </c>
      <c r="E13" s="90" t="s">
        <v>152</v>
      </c>
      <c r="F13" s="66"/>
      <c r="G13" s="66"/>
      <c r="H13" s="45">
        <f>SUM(H26)</f>
        <v>120</v>
      </c>
      <c r="I13" s="67"/>
    </row>
    <row r="14" spans="2:40" hidden="1" x14ac:dyDescent="0.2">
      <c r="B14" s="64">
        <v>6172</v>
      </c>
      <c r="C14" s="65">
        <v>54</v>
      </c>
      <c r="D14" s="65"/>
      <c r="E14" s="68" t="s">
        <v>9</v>
      </c>
      <c r="F14" s="25"/>
      <c r="G14" s="30"/>
      <c r="H14" s="30"/>
      <c r="I14" s="31" t="e">
        <f t="shared" si="0"/>
        <v>#DIV/0!</v>
      </c>
    </row>
    <row r="15" spans="2:40" ht="28.5" hidden="1" x14ac:dyDescent="0.2">
      <c r="B15" s="86">
        <v>6330</v>
      </c>
      <c r="C15" s="87">
        <v>53</v>
      </c>
      <c r="D15" s="87"/>
      <c r="E15" s="90" t="s">
        <v>58</v>
      </c>
      <c r="F15" s="66"/>
      <c r="G15" s="45"/>
      <c r="H15" s="45"/>
      <c r="I15" s="67" t="e">
        <f t="shared" si="0"/>
        <v>#DIV/0!</v>
      </c>
    </row>
    <row r="16" spans="2:40" s="70" customFormat="1" ht="16.5" thickTop="1" thickBot="1" x14ac:dyDescent="0.3">
      <c r="B16" s="388" t="s">
        <v>8</v>
      </c>
      <c r="C16" s="389"/>
      <c r="D16" s="389"/>
      <c r="E16" s="390"/>
      <c r="F16" s="69">
        <f>SUM(F8:F15)</f>
        <v>0</v>
      </c>
      <c r="G16" s="69">
        <f>SUM(G8:G15)</f>
        <v>0</v>
      </c>
      <c r="H16" s="69">
        <f>SUM(H9,H12)</f>
        <v>122</v>
      </c>
      <c r="I16" s="37"/>
      <c r="J16" s="91"/>
      <c r="K16" s="91"/>
      <c r="L16" s="144"/>
    </row>
    <row r="17" spans="1:17" ht="15" thickTop="1" x14ac:dyDescent="0.2">
      <c r="B17" s="230"/>
      <c r="C17" s="230"/>
      <c r="D17" s="268"/>
      <c r="E17" s="230"/>
      <c r="F17" s="230"/>
      <c r="G17" s="230"/>
      <c r="H17" s="230"/>
      <c r="I17" s="230"/>
    </row>
    <row r="18" spans="1:17" x14ac:dyDescent="0.2">
      <c r="B18" s="83"/>
      <c r="C18" s="83"/>
      <c r="D18" s="83"/>
      <c r="E18" s="83"/>
      <c r="F18" s="83"/>
      <c r="G18" s="83"/>
      <c r="H18" s="83"/>
      <c r="I18" s="83"/>
      <c r="K18" s="92"/>
      <c r="L18" s="145"/>
      <c r="M18" s="83"/>
      <c r="N18" s="83"/>
      <c r="O18" s="83"/>
      <c r="P18" s="83"/>
      <c r="Q18" s="83"/>
    </row>
    <row r="19" spans="1:17" ht="15" x14ac:dyDescent="0.25">
      <c r="B19" s="40" t="s">
        <v>10</v>
      </c>
      <c r="N19" s="34" t="s">
        <v>46</v>
      </c>
    </row>
    <row r="20" spans="1:17" ht="30.75" customHeight="1" x14ac:dyDescent="0.2">
      <c r="B20" s="402" t="s">
        <v>181</v>
      </c>
      <c r="C20" s="403"/>
      <c r="D20" s="403"/>
      <c r="E20" s="403"/>
      <c r="F20" s="403"/>
      <c r="G20" s="403"/>
    </row>
    <row r="21" spans="1:17" ht="15.75" thickBot="1" x14ac:dyDescent="0.3">
      <c r="B21" s="41" t="s">
        <v>151</v>
      </c>
      <c r="C21" s="42"/>
      <c r="D21" s="42"/>
      <c r="E21" s="43"/>
      <c r="F21" s="43"/>
      <c r="G21" s="44"/>
      <c r="H21" s="395">
        <f>SUM(H22)</f>
        <v>2</v>
      </c>
      <c r="I21" s="395"/>
      <c r="J21" s="93"/>
      <c r="K21" s="93"/>
    </row>
    <row r="22" spans="1:17" ht="15.75" thickTop="1" x14ac:dyDescent="0.25">
      <c r="A22" s="34">
        <v>5136</v>
      </c>
      <c r="B22" s="21" t="s">
        <v>155</v>
      </c>
      <c r="H22" s="391">
        <v>2</v>
      </c>
      <c r="I22" s="396"/>
    </row>
    <row r="23" spans="1:17" ht="15.75" customHeight="1" x14ac:dyDescent="0.25">
      <c r="B23" s="232"/>
    </row>
    <row r="24" spans="1:17" ht="15.75" customHeight="1" x14ac:dyDescent="0.25">
      <c r="B24" s="270"/>
    </row>
    <row r="25" spans="1:17" ht="15.75" customHeight="1" x14ac:dyDescent="0.2">
      <c r="B25" s="279" t="s">
        <v>182</v>
      </c>
    </row>
    <row r="26" spans="1:17" ht="15.75" thickBot="1" x14ac:dyDescent="0.3">
      <c r="B26" s="41" t="s">
        <v>184</v>
      </c>
      <c r="C26" s="42"/>
      <c r="D26" s="42"/>
      <c r="E26" s="43"/>
      <c r="F26" s="43"/>
      <c r="G26" s="44"/>
      <c r="H26" s="395">
        <f>SUM(H27:I31)</f>
        <v>120</v>
      </c>
      <c r="I26" s="395"/>
      <c r="J26" s="93"/>
      <c r="K26" s="93"/>
    </row>
    <row r="27" spans="1:17" ht="15.75" thickTop="1" x14ac:dyDescent="0.25">
      <c r="A27" s="34">
        <v>5139</v>
      </c>
      <c r="B27" s="232" t="s">
        <v>149</v>
      </c>
      <c r="H27" s="391">
        <v>50</v>
      </c>
      <c r="I27" s="396"/>
    </row>
    <row r="28" spans="1:17" ht="15.75" customHeight="1" x14ac:dyDescent="0.25">
      <c r="B28" s="270"/>
    </row>
    <row r="29" spans="1:17" ht="15" x14ac:dyDescent="0.25">
      <c r="A29" s="34">
        <v>5156</v>
      </c>
      <c r="B29" s="232" t="s">
        <v>15</v>
      </c>
      <c r="H29" s="391">
        <v>40</v>
      </c>
      <c r="I29" s="396"/>
    </row>
    <row r="30" spans="1:17" ht="15" x14ac:dyDescent="0.25">
      <c r="B30" s="232"/>
    </row>
    <row r="31" spans="1:17" s="146" customFormat="1" ht="15" x14ac:dyDescent="0.25">
      <c r="A31" s="146">
        <v>5169</v>
      </c>
      <c r="B31" s="21" t="s">
        <v>13</v>
      </c>
      <c r="C31" s="84"/>
      <c r="D31" s="84"/>
      <c r="E31" s="84"/>
      <c r="F31" s="84"/>
      <c r="G31" s="84"/>
      <c r="H31" s="398">
        <v>30</v>
      </c>
      <c r="I31" s="399"/>
      <c r="J31" s="147">
        <v>66427</v>
      </c>
      <c r="K31" s="147">
        <v>65893</v>
      </c>
      <c r="L31" s="148"/>
    </row>
    <row r="33" spans="5:8" x14ac:dyDescent="0.2">
      <c r="E33" s="117" t="s">
        <v>87</v>
      </c>
      <c r="F33" s="118">
        <f>SUM(F16)</f>
        <v>0</v>
      </c>
      <c r="G33" s="118">
        <f>SUM(G16)</f>
        <v>0</v>
      </c>
      <c r="H33" s="118">
        <f>SUM(H16)</f>
        <v>122</v>
      </c>
    </row>
    <row r="34" spans="5:8" x14ac:dyDescent="0.2">
      <c r="E34" s="117" t="s">
        <v>88</v>
      </c>
      <c r="F34" s="118">
        <v>0</v>
      </c>
      <c r="G34" s="118">
        <v>0</v>
      </c>
      <c r="H34" s="118">
        <v>0</v>
      </c>
    </row>
    <row r="35" spans="5:8" ht="15.75" thickTop="1" x14ac:dyDescent="0.25">
      <c r="E35" s="119" t="s">
        <v>83</v>
      </c>
      <c r="F35" s="120">
        <f>SUM(F33:F34)</f>
        <v>0</v>
      </c>
      <c r="G35" s="120">
        <f>SUM(G33:G34)</f>
        <v>0</v>
      </c>
      <c r="H35" s="120">
        <f>SUM(H33:H34)</f>
        <v>122</v>
      </c>
    </row>
  </sheetData>
  <mergeCells count="10">
    <mergeCell ref="H1:I1"/>
    <mergeCell ref="B16:E16"/>
    <mergeCell ref="H21:I21"/>
    <mergeCell ref="H31:I31"/>
    <mergeCell ref="B9:F9"/>
    <mergeCell ref="B20:G20"/>
    <mergeCell ref="H26:I26"/>
    <mergeCell ref="H22:I22"/>
    <mergeCell ref="H27:I27"/>
    <mergeCell ref="H29:I29"/>
  </mergeCells>
  <pageMargins left="0.70866141732283472" right="0.70866141732283472" top="0.78740157480314965" bottom="0.78740157480314965" header="0.31496062992125984" footer="0.31496062992125984"/>
  <pageSetup paperSize="9" scale="62" firstPageNumber="112" orientation="portrait" useFirstPageNumber="1" r:id="rId1"/>
  <headerFooter>
    <oddFooter>&amp;L&amp;"-,Kurzíva"Zastupitelstvo  Olomouckého kraje 16.12.2024
10.1. - Rozpočet Olomouckého kraje na rok 2025 - návrh rozpočtu
Příloha č. 3f): Účelové dotace ze státního rozpočtu &amp;R&amp;"-,Kurzíva"Strana &amp;P (Celkem 205)</oddFooter>
  </headerFooter>
  <colBreaks count="1" manualBreakCount="1">
    <brk id="13" max="107"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72E66-FCAE-4CF1-A752-34475837DE8D}">
  <sheetPr>
    <tabColor rgb="FFCCFFFF"/>
  </sheetPr>
  <dimension ref="A1:N54"/>
  <sheetViews>
    <sheetView showGridLines="0" view="pageBreakPreview" zoomScaleNormal="100" zoomScaleSheetLayoutView="100" workbookViewId="0">
      <selection activeCell="F20" sqref="F20:F21"/>
    </sheetView>
  </sheetViews>
  <sheetFormatPr defaultColWidth="9.140625" defaultRowHeight="14.25" x14ac:dyDescent="0.2"/>
  <cols>
    <col min="1" max="1" width="5.42578125" style="216" customWidth="1"/>
    <col min="2" max="2" width="8.5703125" style="39" customWidth="1"/>
    <col min="3" max="3" width="9.140625" style="39"/>
    <col min="4" max="4" width="12.42578125" style="39" customWidth="1"/>
    <col min="5" max="5" width="9.140625" style="39"/>
    <col min="6" max="6" width="55.85546875" style="34" customWidth="1"/>
    <col min="7" max="9" width="14.140625" style="32" customWidth="1"/>
    <col min="10" max="10" width="9.140625" style="34" customWidth="1"/>
    <col min="11" max="11" width="9.140625" style="34"/>
    <col min="12" max="12" width="16.140625" style="34" customWidth="1"/>
    <col min="13" max="16384" width="9.140625" style="34"/>
  </cols>
  <sheetData>
    <row r="1" spans="1:10" ht="23.25" x14ac:dyDescent="0.35">
      <c r="B1" s="78" t="s">
        <v>50</v>
      </c>
      <c r="I1" s="387" t="s">
        <v>31</v>
      </c>
      <c r="J1" s="387"/>
    </row>
    <row r="3" spans="1:10" x14ac:dyDescent="0.2">
      <c r="B3" s="249" t="s">
        <v>1</v>
      </c>
      <c r="C3" s="249" t="s">
        <v>32</v>
      </c>
      <c r="D3" s="249"/>
      <c r="E3" s="249"/>
    </row>
    <row r="4" spans="1:10" x14ac:dyDescent="0.2">
      <c r="C4" s="249" t="s">
        <v>22</v>
      </c>
      <c r="D4" s="249"/>
      <c r="E4" s="249"/>
    </row>
    <row r="5" spans="1:10" ht="12" customHeight="1" x14ac:dyDescent="0.2"/>
    <row r="6" spans="1:10" s="36" customFormat="1" ht="13.5" thickBot="1" x14ac:dyDescent="0.25">
      <c r="A6" s="216"/>
      <c r="B6" s="80"/>
      <c r="C6" s="80"/>
      <c r="D6" s="80"/>
      <c r="E6" s="80"/>
      <c r="G6" s="33"/>
      <c r="H6" s="33"/>
      <c r="I6" s="33"/>
      <c r="J6" s="88" t="s">
        <v>6</v>
      </c>
    </row>
    <row r="7" spans="1:10" s="36" customFormat="1" ht="39.75" thickTop="1" thickBot="1" x14ac:dyDescent="0.25">
      <c r="A7" s="216"/>
      <c r="B7" s="53" t="s">
        <v>2</v>
      </c>
      <c r="C7" s="54" t="s">
        <v>3</v>
      </c>
      <c r="D7" s="54" t="s">
        <v>166</v>
      </c>
      <c r="E7" s="54" t="s">
        <v>165</v>
      </c>
      <c r="F7" s="55" t="s">
        <v>4</v>
      </c>
      <c r="G7" s="56" t="s">
        <v>158</v>
      </c>
      <c r="H7" s="56" t="s">
        <v>159</v>
      </c>
      <c r="I7" s="56" t="s">
        <v>160</v>
      </c>
      <c r="J7" s="26" t="s">
        <v>5</v>
      </c>
    </row>
    <row r="8" spans="1:10" s="62" customFormat="1" ht="13.5" thickTop="1" thickBot="1" x14ac:dyDescent="0.25">
      <c r="A8" s="221"/>
      <c r="B8" s="57">
        <v>1</v>
      </c>
      <c r="C8" s="58">
        <v>2</v>
      </c>
      <c r="D8" s="58"/>
      <c r="E8" s="58"/>
      <c r="F8" s="58">
        <v>3</v>
      </c>
      <c r="G8" s="59">
        <v>4</v>
      </c>
      <c r="H8" s="59">
        <v>5</v>
      </c>
      <c r="I8" s="59">
        <v>6</v>
      </c>
      <c r="J8" s="60" t="s">
        <v>64</v>
      </c>
    </row>
    <row r="9" spans="1:10" s="62" customFormat="1" ht="15.75" customHeight="1" thickTop="1" x14ac:dyDescent="0.2">
      <c r="A9" s="221"/>
      <c r="B9" s="408" t="s">
        <v>185</v>
      </c>
      <c r="C9" s="409"/>
      <c r="D9" s="409"/>
      <c r="E9" s="409"/>
      <c r="F9" s="410"/>
      <c r="G9" s="251"/>
      <c r="H9" s="254">
        <f>SUM(H10:H24)</f>
        <v>570499</v>
      </c>
      <c r="I9" s="254">
        <f>SUM(I10:I24)</f>
        <v>875027</v>
      </c>
      <c r="J9" s="252"/>
    </row>
    <row r="10" spans="1:10" x14ac:dyDescent="0.2">
      <c r="B10" s="64">
        <v>3111</v>
      </c>
      <c r="C10" s="65">
        <v>52</v>
      </c>
      <c r="D10" s="65"/>
      <c r="E10" s="65">
        <v>33155</v>
      </c>
      <c r="F10" s="68" t="s">
        <v>157</v>
      </c>
      <c r="G10" s="30"/>
      <c r="H10" s="30">
        <v>68340</v>
      </c>
      <c r="I10" s="25">
        <v>105197</v>
      </c>
      <c r="J10" s="31"/>
    </row>
    <row r="11" spans="1:10" x14ac:dyDescent="0.2">
      <c r="B11" s="64">
        <v>3112</v>
      </c>
      <c r="C11" s="65">
        <v>52</v>
      </c>
      <c r="D11" s="65"/>
      <c r="E11" s="65">
        <v>33155</v>
      </c>
      <c r="F11" s="68" t="s">
        <v>157</v>
      </c>
      <c r="G11" s="30"/>
      <c r="H11" s="30">
        <v>11081</v>
      </c>
      <c r="I11" s="25">
        <v>16943</v>
      </c>
      <c r="J11" s="31"/>
    </row>
    <row r="12" spans="1:10" x14ac:dyDescent="0.2">
      <c r="B12" s="64">
        <v>3113</v>
      </c>
      <c r="C12" s="65">
        <v>52</v>
      </c>
      <c r="D12" s="65"/>
      <c r="E12" s="65">
        <v>33155</v>
      </c>
      <c r="F12" s="68" t="s">
        <v>157</v>
      </c>
      <c r="G12" s="30"/>
      <c r="H12" s="30">
        <v>57552</v>
      </c>
      <c r="I12" s="25">
        <v>88413</v>
      </c>
      <c r="J12" s="31"/>
    </row>
    <row r="13" spans="1:10" x14ac:dyDescent="0.2">
      <c r="B13" s="64">
        <v>3114</v>
      </c>
      <c r="C13" s="65">
        <v>52</v>
      </c>
      <c r="D13" s="65"/>
      <c r="E13" s="65">
        <v>33155</v>
      </c>
      <c r="F13" s="68" t="s">
        <v>157</v>
      </c>
      <c r="G13" s="30"/>
      <c r="H13" s="30">
        <v>107144</v>
      </c>
      <c r="I13" s="25">
        <v>164287</v>
      </c>
      <c r="J13" s="31"/>
    </row>
    <row r="14" spans="1:10" x14ac:dyDescent="0.2">
      <c r="B14" s="64">
        <v>3122</v>
      </c>
      <c r="C14" s="65">
        <v>52</v>
      </c>
      <c r="D14" s="65"/>
      <c r="E14" s="65">
        <v>33155</v>
      </c>
      <c r="F14" s="68" t="s">
        <v>157</v>
      </c>
      <c r="G14" s="30"/>
      <c r="H14" s="30">
        <v>117533</v>
      </c>
      <c r="I14" s="25">
        <v>180278</v>
      </c>
      <c r="J14" s="31"/>
    </row>
    <row r="15" spans="1:10" x14ac:dyDescent="0.2">
      <c r="B15" s="64">
        <v>3123</v>
      </c>
      <c r="C15" s="65">
        <v>52</v>
      </c>
      <c r="D15" s="65"/>
      <c r="E15" s="65">
        <v>33155</v>
      </c>
      <c r="F15" s="68" t="s">
        <v>157</v>
      </c>
      <c r="G15" s="30"/>
      <c r="H15" s="30">
        <v>64774</v>
      </c>
      <c r="I15" s="25">
        <v>99206</v>
      </c>
      <c r="J15" s="31"/>
    </row>
    <row r="16" spans="1:10" x14ac:dyDescent="0.2">
      <c r="B16" s="64">
        <v>3124</v>
      </c>
      <c r="C16" s="65">
        <v>52</v>
      </c>
      <c r="D16" s="65"/>
      <c r="E16" s="65">
        <v>33155</v>
      </c>
      <c r="F16" s="68" t="s">
        <v>157</v>
      </c>
      <c r="G16" s="30"/>
      <c r="H16" s="30">
        <v>45330</v>
      </c>
      <c r="I16" s="25">
        <v>69271</v>
      </c>
      <c r="J16" s="31"/>
    </row>
    <row r="17" spans="1:11" x14ac:dyDescent="0.2">
      <c r="B17" s="64">
        <v>3141</v>
      </c>
      <c r="C17" s="65">
        <v>52</v>
      </c>
      <c r="D17" s="65"/>
      <c r="E17" s="65">
        <v>33155</v>
      </c>
      <c r="F17" s="68" t="s">
        <v>157</v>
      </c>
      <c r="G17" s="30"/>
      <c r="H17" s="30">
        <v>9402</v>
      </c>
      <c r="I17" s="25">
        <v>14439</v>
      </c>
      <c r="J17" s="31"/>
    </row>
    <row r="18" spans="1:11" x14ac:dyDescent="0.2">
      <c r="B18" s="64">
        <v>3143</v>
      </c>
      <c r="C18" s="65">
        <v>52</v>
      </c>
      <c r="D18" s="65"/>
      <c r="E18" s="65">
        <v>33155</v>
      </c>
      <c r="F18" s="68" t="s">
        <v>157</v>
      </c>
      <c r="G18" s="30"/>
      <c r="H18" s="30">
        <v>17036</v>
      </c>
      <c r="I18" s="25">
        <v>26043</v>
      </c>
      <c r="J18" s="31"/>
    </row>
    <row r="19" spans="1:11" x14ac:dyDescent="0.2">
      <c r="B19" s="64">
        <v>3145</v>
      </c>
      <c r="C19" s="65">
        <v>52</v>
      </c>
      <c r="D19" s="65"/>
      <c r="E19" s="65">
        <v>33155</v>
      </c>
      <c r="F19" s="68" t="s">
        <v>157</v>
      </c>
      <c r="G19" s="30"/>
      <c r="H19" s="30">
        <v>1097</v>
      </c>
      <c r="I19" s="25">
        <v>1682</v>
      </c>
      <c r="J19" s="31"/>
    </row>
    <row r="20" spans="1:11" x14ac:dyDescent="0.2">
      <c r="B20" s="64">
        <v>3146</v>
      </c>
      <c r="C20" s="65">
        <v>52</v>
      </c>
      <c r="D20" s="65"/>
      <c r="E20" s="65">
        <v>33155</v>
      </c>
      <c r="F20" s="68" t="s">
        <v>157</v>
      </c>
      <c r="G20" s="30"/>
      <c r="H20" s="30">
        <v>19162</v>
      </c>
      <c r="I20" s="25">
        <v>29527</v>
      </c>
      <c r="J20" s="31"/>
    </row>
    <row r="21" spans="1:11" x14ac:dyDescent="0.2">
      <c r="B21" s="64">
        <v>3150</v>
      </c>
      <c r="C21" s="65">
        <v>52</v>
      </c>
      <c r="D21" s="65"/>
      <c r="E21" s="65">
        <v>33155</v>
      </c>
      <c r="F21" s="68" t="s">
        <v>157</v>
      </c>
      <c r="G21" s="30"/>
      <c r="H21" s="30">
        <v>28810</v>
      </c>
      <c r="I21" s="25">
        <v>44359</v>
      </c>
      <c r="J21" s="31"/>
    </row>
    <row r="22" spans="1:11" x14ac:dyDescent="0.2">
      <c r="B22" s="64">
        <v>3231</v>
      </c>
      <c r="C22" s="65">
        <v>52</v>
      </c>
      <c r="D22" s="65"/>
      <c r="E22" s="65">
        <v>33155</v>
      </c>
      <c r="F22" s="68" t="s">
        <v>157</v>
      </c>
      <c r="G22" s="30"/>
      <c r="H22" s="30">
        <v>22260</v>
      </c>
      <c r="I22" s="25">
        <v>34114</v>
      </c>
      <c r="J22" s="31"/>
    </row>
    <row r="23" spans="1:11" x14ac:dyDescent="0.2">
      <c r="B23" s="64">
        <v>3233</v>
      </c>
      <c r="C23" s="65">
        <v>52</v>
      </c>
      <c r="D23" s="65"/>
      <c r="E23" s="65">
        <v>33155</v>
      </c>
      <c r="F23" s="68" t="s">
        <v>157</v>
      </c>
      <c r="G23" s="30"/>
      <c r="H23" s="30">
        <v>503</v>
      </c>
      <c r="I23" s="25">
        <v>768</v>
      </c>
      <c r="J23" s="31"/>
    </row>
    <row r="24" spans="1:11" x14ac:dyDescent="0.2">
      <c r="B24" s="64">
        <v>3299</v>
      </c>
      <c r="C24" s="65">
        <v>52</v>
      </c>
      <c r="D24" s="65"/>
      <c r="E24" s="65">
        <v>33155</v>
      </c>
      <c r="F24" s="68" t="s">
        <v>157</v>
      </c>
      <c r="G24" s="30"/>
      <c r="H24" s="30">
        <v>475</v>
      </c>
      <c r="I24" s="25">
        <v>500</v>
      </c>
      <c r="J24" s="31"/>
    </row>
    <row r="25" spans="1:11" ht="15.75" customHeight="1" x14ac:dyDescent="0.2">
      <c r="B25" s="411" t="s">
        <v>187</v>
      </c>
      <c r="C25" s="406"/>
      <c r="D25" s="406"/>
      <c r="E25" s="406"/>
      <c r="F25" s="412"/>
      <c r="G25" s="30"/>
      <c r="H25" s="264">
        <f>SUM(H26:H26)</f>
        <v>11756330</v>
      </c>
      <c r="I25" s="264">
        <f>SUM(I26:I26)</f>
        <v>11881033</v>
      </c>
      <c r="J25" s="31"/>
    </row>
    <row r="26" spans="1:11" ht="15" thickBot="1" x14ac:dyDescent="0.25">
      <c r="B26" s="64"/>
      <c r="C26" s="65"/>
      <c r="D26" s="65">
        <v>533</v>
      </c>
      <c r="E26" s="65">
        <v>33353</v>
      </c>
      <c r="F26" s="68" t="s">
        <v>168</v>
      </c>
      <c r="G26" s="30"/>
      <c r="H26" s="30">
        <v>11756330</v>
      </c>
      <c r="I26" s="25">
        <v>11881033</v>
      </c>
      <c r="J26" s="31"/>
    </row>
    <row r="27" spans="1:11" s="70" customFormat="1" ht="16.5" thickTop="1" thickBot="1" x14ac:dyDescent="0.3">
      <c r="A27" s="220"/>
      <c r="B27" s="388" t="s">
        <v>8</v>
      </c>
      <c r="C27" s="389"/>
      <c r="D27" s="389"/>
      <c r="E27" s="389"/>
      <c r="F27" s="390"/>
      <c r="G27" s="69">
        <f>SUM(G10:G26)</f>
        <v>0</v>
      </c>
      <c r="H27" s="69">
        <f>SUM(H9,H25)</f>
        <v>12326829</v>
      </c>
      <c r="I27" s="69">
        <f>SUM(I9,I25)</f>
        <v>12756060</v>
      </c>
      <c r="J27" s="37"/>
    </row>
    <row r="28" spans="1:11" ht="5.0999999999999996" customHeight="1" thickTop="1" x14ac:dyDescent="0.2">
      <c r="B28" s="156"/>
      <c r="C28" s="156"/>
      <c r="D28" s="156"/>
      <c r="E28" s="156"/>
      <c r="F28" s="156"/>
      <c r="G28" s="156"/>
      <c r="H28" s="156"/>
      <c r="I28" s="156"/>
      <c r="J28" s="156"/>
    </row>
    <row r="29" spans="1:11" ht="12" customHeight="1" x14ac:dyDescent="0.2">
      <c r="B29" s="238"/>
      <c r="C29" s="238"/>
      <c r="D29" s="238"/>
      <c r="E29" s="238"/>
      <c r="F29" s="238"/>
      <c r="G29" s="238"/>
      <c r="H29" s="238"/>
      <c r="I29" s="238"/>
      <c r="J29" s="238"/>
    </row>
    <row r="30" spans="1:11" ht="15" x14ac:dyDescent="0.25">
      <c r="B30" s="40" t="s">
        <v>10</v>
      </c>
    </row>
    <row r="31" spans="1:11" x14ac:dyDescent="0.2">
      <c r="B31" s="413" t="s">
        <v>185</v>
      </c>
      <c r="C31" s="413"/>
      <c r="D31" s="413"/>
      <c r="E31" s="413"/>
      <c r="F31" s="413"/>
    </row>
    <row r="32" spans="1:11" ht="17.25" customHeight="1" thickBot="1" x14ac:dyDescent="0.3">
      <c r="B32" s="41" t="s">
        <v>188</v>
      </c>
      <c r="C32" s="42"/>
      <c r="D32" s="43"/>
      <c r="E32" s="44"/>
      <c r="F32" s="44"/>
      <c r="G32" s="44"/>
      <c r="H32" s="44"/>
      <c r="I32" s="395">
        <f>SUM(I33:J37)</f>
        <v>875027</v>
      </c>
      <c r="J32" s="395"/>
      <c r="K32" s="156"/>
    </row>
    <row r="33" spans="1:14" s="23" customFormat="1" ht="15" customHeight="1" thickTop="1" x14ac:dyDescent="0.25">
      <c r="A33" s="219">
        <v>5212</v>
      </c>
      <c r="B33" s="21" t="s">
        <v>189</v>
      </c>
      <c r="C33" s="22"/>
      <c r="E33" s="24"/>
      <c r="F33" s="24"/>
      <c r="I33" s="404">
        <v>75644</v>
      </c>
      <c r="J33" s="405"/>
      <c r="K33" s="157"/>
    </row>
    <row r="34" spans="1:14" ht="15" customHeight="1" x14ac:dyDescent="0.25">
      <c r="A34" s="216">
        <v>5213</v>
      </c>
      <c r="B34" s="21" t="s">
        <v>190</v>
      </c>
      <c r="C34" s="239"/>
      <c r="D34" s="239"/>
      <c r="E34" s="239"/>
      <c r="F34" s="239"/>
      <c r="G34" s="239"/>
      <c r="H34" s="239"/>
      <c r="I34" s="404">
        <v>496835</v>
      </c>
      <c r="J34" s="405"/>
      <c r="K34" s="156"/>
      <c r="L34" s="156"/>
      <c r="M34" s="156"/>
      <c r="N34" s="156"/>
    </row>
    <row r="35" spans="1:14" ht="15" customHeight="1" x14ac:dyDescent="0.25">
      <c r="A35" s="216">
        <v>5221</v>
      </c>
      <c r="B35" s="407" t="s">
        <v>191</v>
      </c>
      <c r="C35" s="407"/>
      <c r="D35" s="407"/>
      <c r="E35" s="407"/>
      <c r="F35" s="407"/>
      <c r="G35" s="239"/>
      <c r="H35" s="239"/>
      <c r="I35" s="404">
        <v>208938</v>
      </c>
      <c r="J35" s="405"/>
      <c r="K35" s="156"/>
      <c r="L35" s="156"/>
      <c r="M35" s="156"/>
      <c r="N35" s="156"/>
    </row>
    <row r="36" spans="1:14" ht="15" customHeight="1" x14ac:dyDescent="0.25">
      <c r="A36" s="216">
        <v>5222</v>
      </c>
      <c r="B36" s="21" t="s">
        <v>109</v>
      </c>
      <c r="C36" s="239"/>
      <c r="D36" s="239"/>
      <c r="E36" s="239"/>
      <c r="F36" s="239"/>
      <c r="G36" s="239"/>
      <c r="H36" s="239"/>
      <c r="I36" s="404">
        <v>48603</v>
      </c>
      <c r="J36" s="405"/>
      <c r="K36" s="156"/>
      <c r="L36" s="156"/>
      <c r="M36" s="156"/>
      <c r="N36" s="156"/>
    </row>
    <row r="37" spans="1:14" ht="15" customHeight="1" x14ac:dyDescent="0.25">
      <c r="A37" s="216">
        <v>5229</v>
      </c>
      <c r="B37" s="21" t="s">
        <v>174</v>
      </c>
      <c r="C37" s="239"/>
      <c r="D37" s="239"/>
      <c r="E37" s="239"/>
      <c r="F37" s="239"/>
      <c r="G37" s="239"/>
      <c r="H37" s="239"/>
      <c r="I37" s="404">
        <v>45007</v>
      </c>
      <c r="J37" s="405"/>
      <c r="K37" s="156"/>
      <c r="L37" s="156"/>
      <c r="M37" s="156"/>
      <c r="N37" s="156"/>
    </row>
    <row r="38" spans="1:14" ht="15" customHeight="1" x14ac:dyDescent="0.2">
      <c r="B38" s="239"/>
      <c r="C38" s="239"/>
      <c r="D38" s="239"/>
      <c r="E38" s="239"/>
      <c r="F38" s="239"/>
      <c r="G38" s="239"/>
      <c r="H38" s="239"/>
      <c r="I38" s="239"/>
      <c r="J38" s="239"/>
      <c r="K38" s="156"/>
      <c r="L38" s="156"/>
      <c r="M38" s="156"/>
      <c r="N38" s="156"/>
    </row>
    <row r="39" spans="1:14" s="82" customFormat="1" ht="15" customHeight="1" x14ac:dyDescent="0.2">
      <c r="A39" s="222"/>
      <c r="B39" s="255"/>
      <c r="C39" s="255"/>
      <c r="D39" s="255"/>
      <c r="E39" s="255"/>
      <c r="F39" s="255"/>
      <c r="G39" s="255"/>
      <c r="H39" s="255"/>
      <c r="I39" s="255"/>
      <c r="J39" s="255"/>
      <c r="K39" s="256"/>
      <c r="L39" s="256"/>
      <c r="M39" s="256"/>
      <c r="N39" s="256"/>
    </row>
    <row r="40" spans="1:14" s="82" customFormat="1" ht="15" customHeight="1" x14ac:dyDescent="0.2">
      <c r="A40" s="222"/>
      <c r="B40" s="406" t="s">
        <v>187</v>
      </c>
      <c r="C40" s="406"/>
      <c r="D40" s="406"/>
      <c r="E40" s="406"/>
      <c r="F40" s="406"/>
      <c r="G40" s="260"/>
      <c r="H40" s="255"/>
      <c r="I40" s="255"/>
      <c r="J40" s="255"/>
      <c r="K40" s="256"/>
      <c r="L40" s="256"/>
      <c r="M40" s="256"/>
      <c r="N40" s="256"/>
    </row>
    <row r="41" spans="1:14" ht="17.25" customHeight="1" thickBot="1" x14ac:dyDescent="0.3">
      <c r="B41" s="41" t="s">
        <v>169</v>
      </c>
      <c r="C41" s="42"/>
      <c r="D41" s="42"/>
      <c r="E41" s="42"/>
      <c r="F41" s="43"/>
      <c r="G41" s="44"/>
      <c r="H41" s="44"/>
      <c r="I41" s="395">
        <f>SUM(I42:J44)</f>
        <v>11881033</v>
      </c>
      <c r="J41" s="395"/>
      <c r="L41" s="156"/>
      <c r="M41" s="156"/>
      <c r="N41" s="156"/>
    </row>
    <row r="42" spans="1:14" ht="15.75" thickTop="1" x14ac:dyDescent="0.25">
      <c r="A42" s="216">
        <v>5333</v>
      </c>
      <c r="B42" s="250" t="s">
        <v>192</v>
      </c>
      <c r="C42" s="248"/>
      <c r="D42" s="248"/>
      <c r="E42" s="248"/>
      <c r="F42" s="248"/>
      <c r="G42" s="248"/>
      <c r="H42" s="248"/>
      <c r="I42" s="398">
        <v>53711</v>
      </c>
      <c r="J42" s="399"/>
    </row>
    <row r="43" spans="1:14" ht="15" x14ac:dyDescent="0.25">
      <c r="A43" s="216">
        <v>5336</v>
      </c>
      <c r="B43" s="272" t="s">
        <v>170</v>
      </c>
      <c r="C43" s="271"/>
      <c r="D43" s="271"/>
      <c r="E43" s="271"/>
      <c r="F43" s="271"/>
      <c r="G43" s="271"/>
      <c r="H43" s="271"/>
      <c r="I43" s="398">
        <v>4121473</v>
      </c>
      <c r="J43" s="399"/>
    </row>
    <row r="44" spans="1:14" ht="15" x14ac:dyDescent="0.25">
      <c r="A44" s="216">
        <v>5339</v>
      </c>
      <c r="B44" s="272" t="s">
        <v>193</v>
      </c>
      <c r="C44" s="271"/>
      <c r="D44" s="271"/>
      <c r="E44" s="271"/>
      <c r="F44" s="271"/>
      <c r="G44" s="271"/>
      <c r="H44" s="271"/>
      <c r="I44" s="398">
        <v>7705849</v>
      </c>
      <c r="J44" s="399"/>
    </row>
    <row r="45" spans="1:14" ht="15" x14ac:dyDescent="0.25">
      <c r="B45" s="250"/>
      <c r="C45" s="248"/>
      <c r="D45" s="248"/>
      <c r="E45" s="248"/>
      <c r="F45" s="248"/>
      <c r="G45" s="248"/>
      <c r="H45" s="248"/>
      <c r="I45" s="246"/>
      <c r="J45" s="247"/>
    </row>
    <row r="46" spans="1:14" ht="15" x14ac:dyDescent="0.25">
      <c r="B46" s="250"/>
      <c r="C46" s="248"/>
      <c r="D46" s="248"/>
      <c r="E46" s="248"/>
      <c r="F46" s="248"/>
      <c r="G46" s="248"/>
      <c r="H46" s="248"/>
      <c r="I46" s="246"/>
      <c r="J46" s="247"/>
    </row>
    <row r="47" spans="1:14" s="156" customFormat="1" x14ac:dyDescent="0.2">
      <c r="A47" s="217"/>
      <c r="B47" s="39"/>
      <c r="C47" s="39"/>
      <c r="D47" s="39"/>
      <c r="E47" s="39"/>
      <c r="F47" s="34"/>
      <c r="G47" s="32"/>
      <c r="H47" s="32"/>
      <c r="I47" s="32"/>
      <c r="J47" s="34"/>
      <c r="K47" s="34"/>
    </row>
    <row r="48" spans="1:14" s="156" customFormat="1" x14ac:dyDescent="0.2">
      <c r="A48" s="217"/>
      <c r="B48" s="155"/>
      <c r="C48" s="155"/>
      <c r="D48" s="155"/>
      <c r="E48" s="155"/>
      <c r="F48" s="34"/>
      <c r="G48" s="32"/>
      <c r="H48" s="32"/>
      <c r="I48" s="32"/>
      <c r="J48" s="34"/>
    </row>
    <row r="49" spans="1:14" s="156" customFormat="1" x14ac:dyDescent="0.2">
      <c r="A49" s="217"/>
      <c r="B49" s="155"/>
      <c r="C49" s="155"/>
      <c r="D49" s="155"/>
      <c r="E49" s="155"/>
      <c r="F49" s="34"/>
      <c r="G49" s="32"/>
      <c r="H49" s="32"/>
      <c r="I49" s="32"/>
      <c r="J49" s="34"/>
    </row>
    <row r="50" spans="1:14" x14ac:dyDescent="0.2">
      <c r="B50" s="155"/>
      <c r="C50" s="155"/>
      <c r="D50" s="155"/>
      <c r="E50" s="155"/>
      <c r="K50" s="156"/>
      <c r="L50" s="156"/>
      <c r="M50" s="156"/>
      <c r="N50" s="156"/>
    </row>
    <row r="51" spans="1:14" x14ac:dyDescent="0.2">
      <c r="B51" s="155"/>
      <c r="C51" s="155"/>
      <c r="D51" s="155"/>
      <c r="E51" s="155"/>
      <c r="F51" s="117" t="s">
        <v>87</v>
      </c>
      <c r="G51" s="118">
        <f>SUM(G27)</f>
        <v>0</v>
      </c>
      <c r="H51" s="118">
        <f>SUM(H27)</f>
        <v>12326829</v>
      </c>
      <c r="I51" s="118">
        <f>SUM(I27)</f>
        <v>12756060</v>
      </c>
      <c r="K51" s="156"/>
      <c r="L51" s="156"/>
      <c r="M51" s="156"/>
      <c r="N51" s="156"/>
    </row>
    <row r="52" spans="1:14" x14ac:dyDescent="0.2">
      <c r="B52" s="155"/>
      <c r="C52" s="155"/>
      <c r="D52" s="155"/>
      <c r="E52" s="155"/>
      <c r="F52" s="117" t="s">
        <v>88</v>
      </c>
      <c r="G52" s="118">
        <v>0</v>
      </c>
      <c r="H52" s="118">
        <v>0</v>
      </c>
      <c r="I52" s="118">
        <v>0</v>
      </c>
      <c r="K52" s="156"/>
      <c r="L52" s="156"/>
      <c r="M52" s="156"/>
      <c r="N52" s="156"/>
    </row>
    <row r="53" spans="1:14" ht="15" x14ac:dyDescent="0.25">
      <c r="B53" s="155"/>
      <c r="C53" s="155"/>
      <c r="D53" s="155"/>
      <c r="E53" s="155"/>
      <c r="F53" s="119" t="s">
        <v>83</v>
      </c>
      <c r="G53" s="120">
        <f>SUM(G51:G52)</f>
        <v>0</v>
      </c>
      <c r="H53" s="120">
        <f>SUM(H51:H52)</f>
        <v>12326829</v>
      </c>
      <c r="I53" s="120">
        <f>SUM(I51:I52)</f>
        <v>12756060</v>
      </c>
      <c r="K53" s="156"/>
      <c r="L53" s="156"/>
      <c r="M53" s="156"/>
      <c r="N53" s="156"/>
    </row>
    <row r="54" spans="1:14" x14ac:dyDescent="0.2">
      <c r="B54" s="155"/>
      <c r="C54" s="155"/>
      <c r="D54" s="155"/>
      <c r="E54" s="155"/>
      <c r="K54" s="156"/>
      <c r="L54" s="156"/>
      <c r="M54" s="156"/>
      <c r="N54" s="156"/>
    </row>
  </sheetData>
  <mergeCells count="17">
    <mergeCell ref="I1:J1"/>
    <mergeCell ref="B9:F9"/>
    <mergeCell ref="B25:F25"/>
    <mergeCell ref="B27:F27"/>
    <mergeCell ref="B31:F31"/>
    <mergeCell ref="B40:F40"/>
    <mergeCell ref="B35:F35"/>
    <mergeCell ref="I34:J34"/>
    <mergeCell ref="I35:J35"/>
    <mergeCell ref="I36:J36"/>
    <mergeCell ref="I37:J37"/>
    <mergeCell ref="I44:J44"/>
    <mergeCell ref="I32:J32"/>
    <mergeCell ref="I33:J33"/>
    <mergeCell ref="I41:J41"/>
    <mergeCell ref="I42:J42"/>
    <mergeCell ref="I43:J43"/>
  </mergeCells>
  <pageMargins left="0.70866141732283472" right="0.70866141732283472" top="0.78740157480314965" bottom="0.78740157480314965" header="0.31496062992125984" footer="0.31496062992125984"/>
  <pageSetup paperSize="9" scale="59" firstPageNumber="113" orientation="portrait" useFirstPageNumber="1" r:id="rId1"/>
  <headerFooter>
    <oddFooter>&amp;L&amp;"-,Kurzíva"Zastupitelstvo  Olomouckého kraje 16.12.2024
10.1. - Rozpočet Olomouckého kraje na rok 2025 - návrh rozpočtu
Příloha č. 3f): Účelové dotace ze státního rozpočtu &amp;R&amp;"-,Kurzíva"Strana &amp;P (Celkem 205)</oddFooter>
  </headerFooter>
  <colBreaks count="1" manualBreakCount="1">
    <brk id="11" max="107"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FF"/>
  </sheetPr>
  <dimension ref="A1:N47"/>
  <sheetViews>
    <sheetView showGridLines="0" view="pageBreakPreview" topLeftCell="A7" zoomScaleNormal="100" zoomScaleSheetLayoutView="100" workbookViewId="0">
      <selection activeCell="B21" sqref="B21"/>
    </sheetView>
  </sheetViews>
  <sheetFormatPr defaultColWidth="9.140625" defaultRowHeight="14.25" x14ac:dyDescent="0.2"/>
  <cols>
    <col min="1" max="1" width="5.42578125" style="36" customWidth="1"/>
    <col min="2" max="2" width="8.5703125" style="39" customWidth="1"/>
    <col min="3" max="3" width="9.140625" style="39"/>
    <col min="4" max="4" width="12.42578125" style="39" customWidth="1"/>
    <col min="5" max="5" width="9.140625" style="39"/>
    <col min="6" max="6" width="55.85546875" style="34" customWidth="1"/>
    <col min="7" max="9" width="14.140625" style="32" customWidth="1"/>
    <col min="10" max="10" width="9.140625" style="34" customWidth="1"/>
    <col min="11" max="11" width="9.140625" style="34"/>
    <col min="12" max="12" width="16.140625" style="34" customWidth="1"/>
    <col min="13" max="16384" width="9.140625" style="34"/>
  </cols>
  <sheetData>
    <row r="1" spans="1:10" ht="23.25" x14ac:dyDescent="0.35">
      <c r="B1" s="78" t="s">
        <v>24</v>
      </c>
      <c r="I1" s="387" t="s">
        <v>33</v>
      </c>
      <c r="J1" s="387"/>
    </row>
    <row r="3" spans="1:10" x14ac:dyDescent="0.2">
      <c r="B3" s="46" t="s">
        <v>1</v>
      </c>
      <c r="C3" s="46" t="s">
        <v>153</v>
      </c>
      <c r="D3" s="243"/>
      <c r="E3" s="243"/>
    </row>
    <row r="4" spans="1:10" x14ac:dyDescent="0.2">
      <c r="C4" s="46" t="s">
        <v>22</v>
      </c>
      <c r="D4" s="243"/>
      <c r="E4" s="243"/>
    </row>
    <row r="5" spans="1:10" ht="12" customHeight="1" x14ac:dyDescent="0.2"/>
    <row r="6" spans="1:10" s="36" customFormat="1" ht="13.5" thickBot="1" x14ac:dyDescent="0.25">
      <c r="B6" s="80"/>
      <c r="C6" s="80"/>
      <c r="D6" s="80"/>
      <c r="E6" s="80"/>
      <c r="G6" s="33"/>
      <c r="H6" s="33"/>
      <c r="I6" s="33"/>
      <c r="J6" s="88" t="s">
        <v>6</v>
      </c>
    </row>
    <row r="7" spans="1:10" s="36" customFormat="1" ht="39.75" thickTop="1" thickBot="1" x14ac:dyDescent="0.25">
      <c r="B7" s="53" t="s">
        <v>2</v>
      </c>
      <c r="C7" s="54" t="s">
        <v>3</v>
      </c>
      <c r="D7" s="54" t="s">
        <v>166</v>
      </c>
      <c r="E7" s="54" t="s">
        <v>165</v>
      </c>
      <c r="F7" s="55" t="s">
        <v>4</v>
      </c>
      <c r="G7" s="56" t="s">
        <v>158</v>
      </c>
      <c r="H7" s="56" t="s">
        <v>159</v>
      </c>
      <c r="I7" s="56" t="s">
        <v>160</v>
      </c>
      <c r="J7" s="26" t="s">
        <v>5</v>
      </c>
    </row>
    <row r="8" spans="1:10" s="62" customFormat="1" thickTop="1" thickBot="1" x14ac:dyDescent="0.25">
      <c r="A8" s="80"/>
      <c r="B8" s="57">
        <v>1</v>
      </c>
      <c r="C8" s="58">
        <v>2</v>
      </c>
      <c r="D8" s="58"/>
      <c r="E8" s="58"/>
      <c r="F8" s="58">
        <v>3</v>
      </c>
      <c r="G8" s="59">
        <v>4</v>
      </c>
      <c r="H8" s="59">
        <v>5</v>
      </c>
      <c r="I8" s="59">
        <v>6</v>
      </c>
      <c r="J8" s="60" t="s">
        <v>64</v>
      </c>
    </row>
    <row r="9" spans="1:10" s="62" customFormat="1" ht="15.75" customHeight="1" thickTop="1" x14ac:dyDescent="0.2">
      <c r="A9" s="80"/>
      <c r="B9" s="408" t="s">
        <v>167</v>
      </c>
      <c r="C9" s="409"/>
      <c r="D9" s="409"/>
      <c r="E9" s="409"/>
      <c r="F9" s="410"/>
      <c r="G9" s="251"/>
      <c r="H9" s="254">
        <f>SUM(H10:H11)</f>
        <v>18500</v>
      </c>
      <c r="I9" s="254">
        <f>SUM(I10:I11)</f>
        <v>14000</v>
      </c>
      <c r="J9" s="252"/>
    </row>
    <row r="10" spans="1:10" x14ac:dyDescent="0.2">
      <c r="B10" s="64"/>
      <c r="C10" s="65"/>
      <c r="D10" s="65">
        <v>533</v>
      </c>
      <c r="E10" s="65">
        <v>13307</v>
      </c>
      <c r="F10" s="68" t="s">
        <v>168</v>
      </c>
      <c r="G10" s="30"/>
      <c r="H10" s="30">
        <v>3989</v>
      </c>
      <c r="I10" s="25">
        <f>SUM(I21)</f>
        <v>3000</v>
      </c>
      <c r="J10" s="31"/>
    </row>
    <row r="11" spans="1:10" x14ac:dyDescent="0.2">
      <c r="B11" s="64">
        <v>4324</v>
      </c>
      <c r="C11" s="65">
        <v>52</v>
      </c>
      <c r="D11" s="65"/>
      <c r="E11" s="65">
        <v>13307</v>
      </c>
      <c r="F11" s="68" t="s">
        <v>157</v>
      </c>
      <c r="G11" s="30"/>
      <c r="H11" s="30">
        <v>14511</v>
      </c>
      <c r="I11" s="25">
        <f>SUM(I24)</f>
        <v>11000</v>
      </c>
      <c r="J11" s="31"/>
    </row>
    <row r="12" spans="1:10" ht="27.75" customHeight="1" x14ac:dyDescent="0.2">
      <c r="B12" s="411" t="s">
        <v>172</v>
      </c>
      <c r="C12" s="406"/>
      <c r="D12" s="406"/>
      <c r="E12" s="406"/>
      <c r="F12" s="412"/>
      <c r="G12" s="30"/>
      <c r="H12" s="264">
        <f>SUM(H13:H15)</f>
        <v>1944690</v>
      </c>
      <c r="I12" s="264">
        <f>SUM(I13:I15)</f>
        <v>1944690</v>
      </c>
      <c r="J12" s="31"/>
    </row>
    <row r="13" spans="1:10" x14ac:dyDescent="0.2">
      <c r="B13" s="64"/>
      <c r="C13" s="65"/>
      <c r="D13" s="65">
        <v>533</v>
      </c>
      <c r="E13" s="65">
        <v>13305</v>
      </c>
      <c r="F13" s="68" t="s">
        <v>168</v>
      </c>
      <c r="G13" s="30"/>
      <c r="H13" s="30">
        <v>886053</v>
      </c>
      <c r="I13" s="25">
        <f>SUM(I29)</f>
        <v>879974</v>
      </c>
      <c r="J13" s="31"/>
    </row>
    <row r="14" spans="1:10" x14ac:dyDescent="0.2">
      <c r="B14" s="64">
        <v>4399</v>
      </c>
      <c r="C14" s="65">
        <v>52</v>
      </c>
      <c r="D14" s="65"/>
      <c r="E14" s="65">
        <v>13305</v>
      </c>
      <c r="F14" s="68" t="s">
        <v>157</v>
      </c>
      <c r="G14" s="30"/>
      <c r="H14" s="30">
        <v>793988</v>
      </c>
      <c r="I14" s="25">
        <f>SUM(I32)</f>
        <v>800066</v>
      </c>
      <c r="J14" s="31"/>
    </row>
    <row r="15" spans="1:10" ht="29.25" thickBot="1" x14ac:dyDescent="0.25">
      <c r="B15" s="64">
        <v>4399</v>
      </c>
      <c r="C15" s="65">
        <v>53</v>
      </c>
      <c r="D15" s="65"/>
      <c r="E15" s="65">
        <v>13305</v>
      </c>
      <c r="F15" s="240" t="s">
        <v>176</v>
      </c>
      <c r="G15" s="30"/>
      <c r="H15" s="30">
        <v>264649</v>
      </c>
      <c r="I15" s="25">
        <f>SUM(I35)</f>
        <v>264650</v>
      </c>
      <c r="J15" s="31"/>
    </row>
    <row r="16" spans="1:10" s="70" customFormat="1" ht="16.5" thickTop="1" thickBot="1" x14ac:dyDescent="0.3">
      <c r="A16" s="144"/>
      <c r="B16" s="388" t="s">
        <v>8</v>
      </c>
      <c r="C16" s="389"/>
      <c r="D16" s="389"/>
      <c r="E16" s="389"/>
      <c r="F16" s="390"/>
      <c r="G16" s="69">
        <f>SUM(G10:G15)</f>
        <v>0</v>
      </c>
      <c r="H16" s="69">
        <f>SUM(H9,H12)</f>
        <v>1963190</v>
      </c>
      <c r="I16" s="69">
        <f>SUM(I9,I12)</f>
        <v>1958690</v>
      </c>
      <c r="J16" s="37"/>
    </row>
    <row r="17" spans="1:14" ht="5.0999999999999996" customHeight="1" thickTop="1" x14ac:dyDescent="0.2">
      <c r="B17" s="156"/>
      <c r="C17" s="156"/>
      <c r="D17" s="156"/>
      <c r="E17" s="156"/>
      <c r="F17" s="156"/>
      <c r="G17" s="156"/>
      <c r="H17" s="156"/>
      <c r="I17" s="156"/>
      <c r="J17" s="156"/>
    </row>
    <row r="18" spans="1:14" ht="12" customHeight="1" x14ac:dyDescent="0.2">
      <c r="B18" s="238"/>
      <c r="C18" s="238"/>
      <c r="D18" s="238"/>
      <c r="E18" s="238"/>
      <c r="F18" s="238"/>
      <c r="G18" s="238"/>
      <c r="H18" s="238"/>
      <c r="I18" s="238"/>
      <c r="J18" s="238"/>
    </row>
    <row r="19" spans="1:14" ht="15" x14ac:dyDescent="0.25">
      <c r="B19" s="40" t="s">
        <v>10</v>
      </c>
    </row>
    <row r="20" spans="1:14" x14ac:dyDescent="0.2">
      <c r="B20" s="253" t="s">
        <v>186</v>
      </c>
    </row>
    <row r="21" spans="1:14" ht="17.25" customHeight="1" thickBot="1" x14ac:dyDescent="0.3">
      <c r="A21" s="36" t="s">
        <v>178</v>
      </c>
      <c r="B21" s="41" t="s">
        <v>169</v>
      </c>
      <c r="C21" s="42"/>
      <c r="D21" s="42"/>
      <c r="E21" s="42"/>
      <c r="F21" s="43"/>
      <c r="G21" s="44"/>
      <c r="H21" s="44"/>
      <c r="I21" s="395">
        <f>SUM(I22)</f>
        <v>3000</v>
      </c>
      <c r="J21" s="395"/>
      <c r="L21" s="156"/>
      <c r="M21" s="156"/>
      <c r="N21" s="156"/>
    </row>
    <row r="22" spans="1:14" ht="15.75" thickTop="1" x14ac:dyDescent="0.25">
      <c r="A22" s="36">
        <v>5336</v>
      </c>
      <c r="B22" s="235" t="s">
        <v>170</v>
      </c>
      <c r="C22" s="234"/>
      <c r="D22" s="244"/>
      <c r="E22" s="244"/>
      <c r="F22" s="234"/>
      <c r="G22" s="234"/>
      <c r="H22" s="234"/>
      <c r="I22" s="398">
        <v>3000</v>
      </c>
      <c r="J22" s="399"/>
    </row>
    <row r="23" spans="1:14" ht="17.25" customHeight="1" x14ac:dyDescent="0.25">
      <c r="B23" s="224"/>
      <c r="C23" s="225"/>
      <c r="D23" s="225"/>
      <c r="E23" s="225"/>
      <c r="F23" s="226"/>
      <c r="G23" s="223"/>
      <c r="H23" s="223"/>
      <c r="I23" s="237"/>
      <c r="J23" s="237"/>
      <c r="K23" s="156"/>
      <c r="L23" s="156"/>
      <c r="M23" s="156"/>
      <c r="N23" s="156"/>
    </row>
    <row r="24" spans="1:14" ht="17.25" customHeight="1" thickBot="1" x14ac:dyDescent="0.3">
      <c r="B24" s="41" t="s">
        <v>171</v>
      </c>
      <c r="C24" s="42"/>
      <c r="D24" s="43"/>
      <c r="E24" s="44"/>
      <c r="F24" s="44"/>
      <c r="G24" s="44"/>
      <c r="H24" s="44"/>
      <c r="I24" s="395">
        <v>11000</v>
      </c>
      <c r="J24" s="395"/>
      <c r="K24" s="156"/>
    </row>
    <row r="25" spans="1:14" s="23" customFormat="1" ht="15" customHeight="1" thickTop="1" x14ac:dyDescent="0.25">
      <c r="A25" s="51">
        <v>5222</v>
      </c>
      <c r="B25" s="21" t="s">
        <v>109</v>
      </c>
      <c r="C25" s="22"/>
      <c r="E25" s="24"/>
      <c r="F25" s="24"/>
      <c r="I25" s="404">
        <v>11000</v>
      </c>
      <c r="J25" s="405"/>
      <c r="K25" s="157"/>
    </row>
    <row r="26" spans="1:14" ht="15" customHeight="1" x14ac:dyDescent="0.2">
      <c r="B26" s="236"/>
      <c r="C26" s="236"/>
      <c r="D26" s="239"/>
      <c r="E26" s="239"/>
      <c r="F26" s="236"/>
      <c r="G26" s="236"/>
      <c r="H26" s="236"/>
      <c r="I26" s="236"/>
      <c r="J26" s="236"/>
      <c r="K26" s="156"/>
      <c r="L26" s="156"/>
      <c r="M26" s="156"/>
      <c r="N26" s="156"/>
    </row>
    <row r="27" spans="1:14" s="82" customFormat="1" ht="15" customHeight="1" x14ac:dyDescent="0.2">
      <c r="A27" s="273"/>
      <c r="B27" s="255"/>
      <c r="C27" s="255"/>
      <c r="D27" s="255"/>
      <c r="E27" s="255"/>
      <c r="F27" s="255"/>
      <c r="G27" s="255"/>
      <c r="H27" s="255"/>
      <c r="I27" s="255"/>
      <c r="J27" s="255"/>
      <c r="K27" s="256"/>
      <c r="L27" s="256"/>
      <c r="M27" s="256"/>
      <c r="N27" s="256"/>
    </row>
    <row r="28" spans="1:14" s="82" customFormat="1" ht="15" customHeight="1" x14ac:dyDescent="0.2">
      <c r="A28" s="273"/>
      <c r="B28" s="257" t="s">
        <v>172</v>
      </c>
      <c r="C28" s="258"/>
      <c r="D28" s="258"/>
      <c r="E28" s="258"/>
      <c r="F28" s="259"/>
      <c r="G28" s="260"/>
      <c r="H28" s="255"/>
      <c r="I28" s="255"/>
      <c r="J28" s="255"/>
      <c r="K28" s="256"/>
      <c r="L28" s="256"/>
      <c r="M28" s="256"/>
      <c r="N28" s="256"/>
    </row>
    <row r="29" spans="1:14" ht="17.25" customHeight="1" thickBot="1" x14ac:dyDescent="0.3">
      <c r="A29" s="36" t="s">
        <v>179</v>
      </c>
      <c r="B29" s="41" t="s">
        <v>169</v>
      </c>
      <c r="C29" s="42"/>
      <c r="D29" s="42"/>
      <c r="E29" s="42"/>
      <c r="F29" s="43"/>
      <c r="G29" s="44"/>
      <c r="H29" s="44"/>
      <c r="I29" s="395">
        <f>SUM(I30)</f>
        <v>879974</v>
      </c>
      <c r="J29" s="395"/>
      <c r="L29" s="156"/>
      <c r="M29" s="156"/>
      <c r="N29" s="156"/>
    </row>
    <row r="30" spans="1:14" ht="15.75" thickTop="1" x14ac:dyDescent="0.25">
      <c r="A30" s="36">
        <v>5336</v>
      </c>
      <c r="B30" s="245" t="s">
        <v>170</v>
      </c>
      <c r="C30" s="244"/>
      <c r="D30" s="244"/>
      <c r="E30" s="244"/>
      <c r="F30" s="244"/>
      <c r="G30" s="244"/>
      <c r="H30" s="244"/>
      <c r="I30" s="398">
        <v>879974</v>
      </c>
      <c r="J30" s="399"/>
    </row>
    <row r="31" spans="1:14" ht="15" x14ac:dyDescent="0.25">
      <c r="B31" s="245"/>
      <c r="C31" s="244"/>
      <c r="D31" s="244"/>
      <c r="E31" s="244"/>
      <c r="F31" s="244"/>
      <c r="G31" s="244"/>
      <c r="H31" s="244"/>
      <c r="I31" s="241"/>
      <c r="J31" s="242"/>
    </row>
    <row r="32" spans="1:14" ht="17.25" customHeight="1" thickBot="1" x14ac:dyDescent="0.3">
      <c r="B32" s="41" t="s">
        <v>173</v>
      </c>
      <c r="C32" s="42"/>
      <c r="D32" s="43"/>
      <c r="E32" s="44"/>
      <c r="F32" s="44"/>
      <c r="G32" s="44"/>
      <c r="H32" s="44"/>
      <c r="I32" s="395">
        <f>SUM(I33)</f>
        <v>800066</v>
      </c>
      <c r="J32" s="395"/>
      <c r="K32" s="156"/>
    </row>
    <row r="33" spans="1:14" ht="15.75" thickTop="1" x14ac:dyDescent="0.25">
      <c r="A33" s="36">
        <v>5229</v>
      </c>
      <c r="B33" s="21" t="s">
        <v>174</v>
      </c>
      <c r="C33" s="22"/>
      <c r="D33" s="23"/>
      <c r="E33" s="24"/>
      <c r="F33" s="24"/>
      <c r="G33" s="34"/>
      <c r="H33" s="34"/>
      <c r="I33" s="404">
        <v>800066</v>
      </c>
      <c r="J33" s="405"/>
      <c r="K33" s="33"/>
      <c r="L33" s="33"/>
    </row>
    <row r="34" spans="1:14" ht="15" x14ac:dyDescent="0.25">
      <c r="B34" s="245"/>
      <c r="C34" s="244"/>
      <c r="D34" s="244"/>
      <c r="E34" s="244"/>
      <c r="F34" s="244"/>
      <c r="G34" s="244"/>
      <c r="H34" s="244"/>
      <c r="I34" s="241"/>
      <c r="J34" s="242"/>
    </row>
    <row r="35" spans="1:14" ht="30.75" customHeight="1" thickBot="1" x14ac:dyDescent="0.3">
      <c r="B35" s="414" t="s">
        <v>175</v>
      </c>
      <c r="C35" s="415"/>
      <c r="D35" s="415"/>
      <c r="E35" s="415"/>
      <c r="F35" s="415"/>
      <c r="G35" s="44"/>
      <c r="H35" s="44"/>
      <c r="I35" s="395">
        <f>SUM(I36)</f>
        <v>264650</v>
      </c>
      <c r="J35" s="395"/>
      <c r="K35" s="261"/>
      <c r="L35" s="263">
        <f>SUM(I35:K35,I32,I29)</f>
        <v>1944690</v>
      </c>
      <c r="M35" s="151"/>
      <c r="N35" s="216"/>
    </row>
    <row r="36" spans="1:14" ht="14.25" customHeight="1" thickTop="1" x14ac:dyDescent="0.25">
      <c r="A36" s="36">
        <v>5321</v>
      </c>
      <c r="B36" s="21" t="s">
        <v>37</v>
      </c>
      <c r="C36" s="22"/>
      <c r="D36" s="23"/>
      <c r="E36" s="24"/>
      <c r="F36" s="24"/>
      <c r="G36" s="34"/>
      <c r="H36" s="34"/>
      <c r="I36" s="404">
        <v>264650</v>
      </c>
      <c r="J36" s="405"/>
      <c r="K36" s="262"/>
      <c r="L36" s="33"/>
      <c r="M36" s="151"/>
      <c r="N36" s="216"/>
    </row>
    <row r="37" spans="1:14" ht="15" x14ac:dyDescent="0.25">
      <c r="B37" s="245"/>
      <c r="C37" s="244"/>
      <c r="D37" s="244"/>
      <c r="E37" s="244"/>
      <c r="F37" s="244"/>
      <c r="G37" s="244"/>
      <c r="H37" s="244"/>
      <c r="I37" s="241"/>
      <c r="J37" s="242"/>
    </row>
    <row r="38" spans="1:14" ht="15" x14ac:dyDescent="0.25">
      <c r="B38" s="245"/>
      <c r="C38" s="244"/>
      <c r="D38" s="244"/>
      <c r="E38" s="244"/>
      <c r="F38" s="244"/>
      <c r="G38" s="244"/>
      <c r="H38" s="244"/>
      <c r="I38" s="241"/>
      <c r="J38" s="242"/>
    </row>
    <row r="39" spans="1:14" ht="15" x14ac:dyDescent="0.25">
      <c r="B39" s="245"/>
      <c r="C39" s="244"/>
      <c r="D39" s="244"/>
      <c r="E39" s="244"/>
      <c r="F39" s="244"/>
      <c r="G39" s="244"/>
      <c r="H39" s="244"/>
      <c r="I39" s="241"/>
      <c r="J39" s="242"/>
    </row>
    <row r="40" spans="1:14" s="156" customFormat="1" x14ac:dyDescent="0.2">
      <c r="A40" s="151"/>
      <c r="B40" s="39"/>
      <c r="C40" s="39"/>
      <c r="D40" s="39"/>
      <c r="E40" s="39"/>
      <c r="F40" s="34"/>
      <c r="G40" s="32"/>
      <c r="H40" s="32"/>
      <c r="I40" s="32"/>
      <c r="J40" s="34"/>
      <c r="K40" s="34"/>
    </row>
    <row r="41" spans="1:14" s="156" customFormat="1" x14ac:dyDescent="0.2">
      <c r="A41" s="151"/>
      <c r="B41" s="155"/>
      <c r="C41" s="155"/>
      <c r="D41" s="155"/>
      <c r="E41" s="155"/>
      <c r="F41" s="34"/>
      <c r="G41" s="32"/>
      <c r="H41" s="32"/>
      <c r="I41" s="32"/>
      <c r="J41" s="34"/>
    </row>
    <row r="42" spans="1:14" s="156" customFormat="1" x14ac:dyDescent="0.2">
      <c r="A42" s="151"/>
      <c r="B42" s="155"/>
      <c r="C42" s="155"/>
      <c r="D42" s="155"/>
      <c r="E42" s="155"/>
      <c r="F42" s="34"/>
      <c r="G42" s="32"/>
      <c r="H42" s="32"/>
      <c r="I42" s="32"/>
      <c r="J42" s="34"/>
    </row>
    <row r="43" spans="1:14" x14ac:dyDescent="0.2">
      <c r="B43" s="155"/>
      <c r="C43" s="155"/>
      <c r="D43" s="155"/>
      <c r="E43" s="155"/>
      <c r="K43" s="156"/>
      <c r="L43" s="156"/>
      <c r="M43" s="156"/>
      <c r="N43" s="156"/>
    </row>
    <row r="44" spans="1:14" x14ac:dyDescent="0.2">
      <c r="B44" s="155"/>
      <c r="C44" s="155"/>
      <c r="D44" s="155"/>
      <c r="E44" s="155"/>
      <c r="F44" s="117" t="s">
        <v>87</v>
      </c>
      <c r="G44" s="118">
        <f>SUM(G16)</f>
        <v>0</v>
      </c>
      <c r="H44" s="118">
        <f>SUM(H16)</f>
        <v>1963190</v>
      </c>
      <c r="I44" s="118">
        <f>SUM(I16)</f>
        <v>1958690</v>
      </c>
      <c r="K44" s="156"/>
      <c r="L44" s="156"/>
      <c r="M44" s="156"/>
      <c r="N44" s="156"/>
    </row>
    <row r="45" spans="1:14" x14ac:dyDescent="0.2">
      <c r="B45" s="155"/>
      <c r="C45" s="155"/>
      <c r="D45" s="155"/>
      <c r="E45" s="155"/>
      <c r="F45" s="117" t="s">
        <v>88</v>
      </c>
      <c r="G45" s="118">
        <v>0</v>
      </c>
      <c r="H45" s="118">
        <v>0</v>
      </c>
      <c r="I45" s="118">
        <v>0</v>
      </c>
      <c r="K45" s="156"/>
      <c r="L45" s="156"/>
      <c r="M45" s="156"/>
      <c r="N45" s="156"/>
    </row>
    <row r="46" spans="1:14" ht="15" x14ac:dyDescent="0.25">
      <c r="B46" s="155"/>
      <c r="C46" s="155"/>
      <c r="D46" s="155"/>
      <c r="E46" s="155"/>
      <c r="F46" s="119" t="s">
        <v>83</v>
      </c>
      <c r="G46" s="120">
        <f>SUM(G44:G45)</f>
        <v>0</v>
      </c>
      <c r="H46" s="120">
        <f>SUM(H44:H45)</f>
        <v>1963190</v>
      </c>
      <c r="I46" s="120">
        <f>SUM(I44:I45)</f>
        <v>1958690</v>
      </c>
      <c r="K46" s="156"/>
      <c r="L46" s="156"/>
      <c r="M46" s="156"/>
      <c r="N46" s="156"/>
    </row>
    <row r="47" spans="1:14" x14ac:dyDescent="0.2">
      <c r="B47" s="155"/>
      <c r="C47" s="155"/>
      <c r="D47" s="155"/>
      <c r="E47" s="155"/>
      <c r="K47" s="156"/>
      <c r="L47" s="156"/>
      <c r="M47" s="156"/>
      <c r="N47" s="156"/>
    </row>
  </sheetData>
  <mergeCells count="15">
    <mergeCell ref="I36:J36"/>
    <mergeCell ref="I29:J29"/>
    <mergeCell ref="I30:J30"/>
    <mergeCell ref="I33:J33"/>
    <mergeCell ref="B35:F35"/>
    <mergeCell ref="I35:J35"/>
    <mergeCell ref="I32:J32"/>
    <mergeCell ref="I24:J24"/>
    <mergeCell ref="I25:J25"/>
    <mergeCell ref="B12:F12"/>
    <mergeCell ref="I1:J1"/>
    <mergeCell ref="B16:F16"/>
    <mergeCell ref="I21:J21"/>
    <mergeCell ref="I22:J22"/>
    <mergeCell ref="B9:F9"/>
  </mergeCells>
  <pageMargins left="0.70866141732283472" right="0.70866141732283472" top="0.78740157480314965" bottom="0.78740157480314965" header="0.31496062992125984" footer="0.31496062992125984"/>
  <pageSetup paperSize="9" scale="59" firstPageNumber="114" orientation="portrait" useFirstPageNumber="1" r:id="rId1"/>
  <headerFooter>
    <oddFooter>&amp;L&amp;"-,Kurzíva"Zastupitelstvo  Olomouckého kraje 16.12.2024
10.1. - Rozpočet Olomouckého kraje na rok 2025 - návrh rozpočtu
Příloha č. 3f): Účelové dotace ze státního rozpočtu &amp;R&amp;"-,Kurzíva"Strana &amp;P (Celkem 205)</oddFooter>
  </headerFooter>
  <colBreaks count="1" manualBreakCount="1">
    <brk id="11" max="10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674E-4ACA-4CC9-8942-78BF6E71412E}">
  <sheetPr>
    <tabColor rgb="FFCCFFFF"/>
  </sheetPr>
  <dimension ref="A1:N27"/>
  <sheetViews>
    <sheetView showGridLines="0" tabSelected="1" view="pageBreakPreview" zoomScaleNormal="100" zoomScaleSheetLayoutView="100" workbookViewId="0">
      <selection activeCell="F31" sqref="F31"/>
    </sheetView>
  </sheetViews>
  <sheetFormatPr defaultColWidth="9.140625" defaultRowHeight="14.25" x14ac:dyDescent="0.2"/>
  <cols>
    <col min="1" max="1" width="5.42578125" style="34" customWidth="1"/>
    <col min="2" max="2" width="8.5703125" style="39" customWidth="1"/>
    <col min="3" max="3" width="9.140625" style="39"/>
    <col min="4" max="4" width="12.42578125" style="39" customWidth="1"/>
    <col min="5" max="5" width="9.140625" style="39"/>
    <col min="6" max="6" width="55.85546875" style="34" customWidth="1"/>
    <col min="7" max="9" width="14.140625" style="32" customWidth="1"/>
    <col min="10" max="10" width="9.140625" style="34" customWidth="1"/>
    <col min="11" max="11" width="9.140625" style="34"/>
    <col min="12" max="12" width="16.140625" style="34" customWidth="1"/>
    <col min="13" max="16384" width="9.140625" style="34"/>
  </cols>
  <sheetData>
    <row r="1" spans="1:14" ht="23.25" x14ac:dyDescent="0.35">
      <c r="B1" s="78" t="s">
        <v>25</v>
      </c>
      <c r="E1" s="34"/>
      <c r="I1" s="387" t="s">
        <v>34</v>
      </c>
      <c r="J1" s="387"/>
    </row>
    <row r="2" spans="1:14" x14ac:dyDescent="0.2">
      <c r="E2" s="34"/>
    </row>
    <row r="3" spans="1:14" x14ac:dyDescent="0.2">
      <c r="B3" s="267" t="s">
        <v>1</v>
      </c>
      <c r="C3" s="267" t="s">
        <v>164</v>
      </c>
      <c r="D3" s="267"/>
      <c r="E3" s="34"/>
    </row>
    <row r="4" spans="1:14" x14ac:dyDescent="0.2">
      <c r="C4" s="267" t="s">
        <v>40</v>
      </c>
      <c r="D4" s="267"/>
      <c r="E4" s="34"/>
    </row>
    <row r="5" spans="1:14" ht="12" customHeight="1" x14ac:dyDescent="0.2"/>
    <row r="6" spans="1:14" s="36" customFormat="1" ht="13.5" thickBot="1" x14ac:dyDescent="0.25">
      <c r="B6" s="80"/>
      <c r="C6" s="80"/>
      <c r="D6" s="80"/>
      <c r="E6" s="80"/>
      <c r="G6" s="33"/>
      <c r="H6" s="33"/>
      <c r="I6" s="33"/>
      <c r="J6" s="88" t="s">
        <v>6</v>
      </c>
    </row>
    <row r="7" spans="1:14" s="36" customFormat="1" ht="39.75" thickTop="1" thickBot="1" x14ac:dyDescent="0.25">
      <c r="B7" s="53" t="s">
        <v>2</v>
      </c>
      <c r="C7" s="54" t="s">
        <v>3</v>
      </c>
      <c r="D7" s="54" t="s">
        <v>166</v>
      </c>
      <c r="E7" s="54" t="s">
        <v>165</v>
      </c>
      <c r="F7" s="55" t="s">
        <v>4</v>
      </c>
      <c r="G7" s="56" t="s">
        <v>158</v>
      </c>
      <c r="H7" s="56" t="s">
        <v>159</v>
      </c>
      <c r="I7" s="56" t="s">
        <v>160</v>
      </c>
      <c r="J7" s="26" t="s">
        <v>5</v>
      </c>
    </row>
    <row r="8" spans="1:14" s="62" customFormat="1" ht="12.75" thickTop="1" thickBot="1" x14ac:dyDescent="0.25">
      <c r="B8" s="57">
        <v>1</v>
      </c>
      <c r="C8" s="58">
        <v>2</v>
      </c>
      <c r="D8" s="58"/>
      <c r="E8" s="58"/>
      <c r="F8" s="58">
        <v>3</v>
      </c>
      <c r="G8" s="59">
        <v>4</v>
      </c>
      <c r="H8" s="59">
        <v>5</v>
      </c>
      <c r="I8" s="59">
        <v>6</v>
      </c>
      <c r="J8" s="60" t="s">
        <v>64</v>
      </c>
    </row>
    <row r="9" spans="1:14" s="62" customFormat="1" ht="15.75" customHeight="1" thickTop="1" x14ac:dyDescent="0.2">
      <c r="B9" s="408" t="s">
        <v>177</v>
      </c>
      <c r="C9" s="409"/>
      <c r="D9" s="409"/>
      <c r="E9" s="409"/>
      <c r="F9" s="410"/>
      <c r="G9" s="251"/>
      <c r="H9" s="254">
        <f>SUM(H10:H10)</f>
        <v>260007</v>
      </c>
      <c r="I9" s="254">
        <f>SUM(I10:I10)</f>
        <v>287000</v>
      </c>
      <c r="J9" s="252"/>
    </row>
    <row r="10" spans="1:14" ht="15" thickBot="1" x14ac:dyDescent="0.25">
      <c r="B10" s="64"/>
      <c r="C10" s="65"/>
      <c r="D10" s="65">
        <v>533</v>
      </c>
      <c r="E10" s="65">
        <v>27355</v>
      </c>
      <c r="F10" s="68" t="s">
        <v>168</v>
      </c>
      <c r="G10" s="30"/>
      <c r="H10" s="30">
        <v>260007</v>
      </c>
      <c r="I10" s="25">
        <v>287000</v>
      </c>
      <c r="J10" s="31"/>
    </row>
    <row r="11" spans="1:14" s="70" customFormat="1" ht="16.5" thickTop="1" thickBot="1" x14ac:dyDescent="0.3">
      <c r="B11" s="388" t="s">
        <v>8</v>
      </c>
      <c r="C11" s="389"/>
      <c r="D11" s="389"/>
      <c r="E11" s="389"/>
      <c r="F11" s="390"/>
      <c r="G11" s="69">
        <f>SUM(G10:G10)</f>
        <v>0</v>
      </c>
      <c r="H11" s="69">
        <f>SUM(H9)</f>
        <v>260007</v>
      </c>
      <c r="I11" s="69">
        <f>SUM(I9)</f>
        <v>287000</v>
      </c>
      <c r="J11" s="37"/>
    </row>
    <row r="12" spans="1:14" ht="5.0999999999999996" customHeight="1" thickTop="1" x14ac:dyDescent="0.2">
      <c r="B12" s="156"/>
      <c r="C12" s="156"/>
      <c r="D12" s="156"/>
      <c r="E12" s="156"/>
      <c r="F12" s="156"/>
      <c r="G12" s="156"/>
      <c r="H12" s="156"/>
      <c r="I12" s="156"/>
      <c r="J12" s="156"/>
    </row>
    <row r="13" spans="1:14" ht="12" customHeight="1" x14ac:dyDescent="0.2">
      <c r="B13" s="238"/>
      <c r="C13" s="238"/>
      <c r="D13" s="238"/>
      <c r="E13" s="238"/>
      <c r="F13" s="238"/>
      <c r="G13" s="238"/>
      <c r="H13" s="238"/>
      <c r="I13" s="238"/>
      <c r="J13" s="238"/>
    </row>
    <row r="14" spans="1:14" ht="15" x14ac:dyDescent="0.25">
      <c r="B14" s="40" t="s">
        <v>10</v>
      </c>
    </row>
    <row r="15" spans="1:14" x14ac:dyDescent="0.2">
      <c r="B15" s="253" t="s">
        <v>177</v>
      </c>
    </row>
    <row r="16" spans="1:14" ht="17.25" customHeight="1" thickBot="1" x14ac:dyDescent="0.3">
      <c r="A16" s="36" t="s">
        <v>180</v>
      </c>
      <c r="B16" s="41" t="s">
        <v>169</v>
      </c>
      <c r="C16" s="42"/>
      <c r="D16" s="42"/>
      <c r="E16" s="42"/>
      <c r="F16" s="43"/>
      <c r="G16" s="44"/>
      <c r="H16" s="44"/>
      <c r="I16" s="395">
        <f>SUM(I17)</f>
        <v>287000</v>
      </c>
      <c r="J16" s="395"/>
      <c r="L16" s="156"/>
      <c r="M16" s="156"/>
      <c r="N16" s="156"/>
    </row>
    <row r="17" spans="1:14" ht="15.75" thickTop="1" x14ac:dyDescent="0.25">
      <c r="A17" s="36">
        <v>5336</v>
      </c>
      <c r="B17" s="270" t="s">
        <v>170</v>
      </c>
      <c r="C17" s="269"/>
      <c r="D17" s="269"/>
      <c r="E17" s="269"/>
      <c r="F17" s="269"/>
      <c r="G17" s="269"/>
      <c r="H17" s="269"/>
      <c r="I17" s="398">
        <f>SUM(I11)</f>
        <v>287000</v>
      </c>
      <c r="J17" s="399"/>
    </row>
    <row r="18" spans="1:14" ht="17.25" customHeight="1" x14ac:dyDescent="0.25">
      <c r="B18" s="224"/>
      <c r="C18" s="225"/>
      <c r="D18" s="225"/>
      <c r="E18" s="225"/>
      <c r="F18" s="226"/>
      <c r="G18" s="223"/>
      <c r="H18" s="223"/>
      <c r="I18" s="237"/>
      <c r="J18" s="237"/>
      <c r="K18" s="156"/>
      <c r="L18" s="156"/>
      <c r="M18" s="156"/>
      <c r="N18" s="156"/>
    </row>
    <row r="19" spans="1:14" ht="15" x14ac:dyDescent="0.25">
      <c r="A19" s="216"/>
      <c r="B19" s="270"/>
      <c r="C19" s="269"/>
      <c r="D19" s="269"/>
      <c r="E19" s="269"/>
      <c r="F19" s="269"/>
      <c r="G19" s="269"/>
      <c r="H19" s="269"/>
      <c r="I19" s="265"/>
      <c r="J19" s="266"/>
    </row>
    <row r="20" spans="1:14" s="156" customFormat="1" x14ac:dyDescent="0.2">
      <c r="B20" s="39"/>
      <c r="C20" s="39"/>
      <c r="D20" s="39"/>
      <c r="E20" s="39"/>
      <c r="F20" s="34"/>
      <c r="G20" s="32"/>
      <c r="H20" s="32"/>
      <c r="I20" s="32"/>
      <c r="J20" s="34"/>
      <c r="K20" s="34"/>
    </row>
    <row r="21" spans="1:14" s="156" customFormat="1" x14ac:dyDescent="0.2">
      <c r="B21" s="155"/>
      <c r="C21" s="155"/>
      <c r="D21" s="155"/>
      <c r="E21" s="155"/>
      <c r="F21" s="34"/>
      <c r="G21" s="32"/>
      <c r="H21" s="32"/>
      <c r="I21" s="32"/>
      <c r="J21" s="34"/>
    </row>
    <row r="22" spans="1:14" s="156" customFormat="1" x14ac:dyDescent="0.2">
      <c r="B22" s="155"/>
      <c r="C22" s="155"/>
      <c r="D22" s="155"/>
      <c r="E22" s="155"/>
      <c r="F22" s="34"/>
      <c r="G22" s="32"/>
      <c r="H22" s="32"/>
      <c r="I22" s="32"/>
      <c r="J22" s="34"/>
    </row>
    <row r="23" spans="1:14" x14ac:dyDescent="0.2">
      <c r="B23" s="155"/>
      <c r="C23" s="155"/>
      <c r="D23" s="155"/>
      <c r="E23" s="155"/>
      <c r="K23" s="156"/>
      <c r="L23" s="156"/>
      <c r="M23" s="156"/>
      <c r="N23" s="156"/>
    </row>
    <row r="24" spans="1:14" x14ac:dyDescent="0.2">
      <c r="B24" s="155"/>
      <c r="C24" s="155"/>
      <c r="D24" s="155"/>
      <c r="E24" s="155"/>
      <c r="F24" s="117" t="s">
        <v>87</v>
      </c>
      <c r="G24" s="118">
        <f>SUM(G11)</f>
        <v>0</v>
      </c>
      <c r="H24" s="118">
        <f>SUM(H11)</f>
        <v>260007</v>
      </c>
      <c r="I24" s="118">
        <f>SUM(I11)</f>
        <v>287000</v>
      </c>
      <c r="K24" s="156"/>
      <c r="L24" s="156"/>
      <c r="M24" s="156"/>
      <c r="N24" s="156"/>
    </row>
    <row r="25" spans="1:14" x14ac:dyDescent="0.2">
      <c r="B25" s="155"/>
      <c r="C25" s="155"/>
      <c r="D25" s="155"/>
      <c r="E25" s="155"/>
      <c r="F25" s="117" t="s">
        <v>88</v>
      </c>
      <c r="G25" s="118">
        <v>0</v>
      </c>
      <c r="H25" s="118">
        <v>0</v>
      </c>
      <c r="I25" s="118">
        <v>0</v>
      </c>
      <c r="K25" s="156"/>
      <c r="L25" s="156"/>
      <c r="M25" s="156"/>
      <c r="N25" s="156"/>
    </row>
    <row r="26" spans="1:14" ht="15" x14ac:dyDescent="0.25">
      <c r="B26" s="155"/>
      <c r="C26" s="155"/>
      <c r="D26" s="155"/>
      <c r="E26" s="155"/>
      <c r="F26" s="119" t="s">
        <v>83</v>
      </c>
      <c r="G26" s="120">
        <f>SUM(G24:G25)</f>
        <v>0</v>
      </c>
      <c r="H26" s="120">
        <f>SUM(H24:H25)</f>
        <v>260007</v>
      </c>
      <c r="I26" s="120">
        <f>SUM(I24:I25)</f>
        <v>287000</v>
      </c>
      <c r="K26" s="156"/>
      <c r="L26" s="156"/>
      <c r="M26" s="156"/>
      <c r="N26" s="156"/>
    </row>
    <row r="27" spans="1:14" x14ac:dyDescent="0.2">
      <c r="B27" s="155"/>
      <c r="C27" s="155"/>
      <c r="D27" s="155"/>
      <c r="E27" s="155"/>
      <c r="K27" s="156"/>
      <c r="L27" s="156"/>
      <c r="M27" s="156"/>
      <c r="N27" s="156"/>
    </row>
  </sheetData>
  <mergeCells count="5">
    <mergeCell ref="I1:J1"/>
    <mergeCell ref="B9:F9"/>
    <mergeCell ref="B11:F11"/>
    <mergeCell ref="I16:J16"/>
    <mergeCell ref="I17:J17"/>
  </mergeCells>
  <pageMargins left="0.70866141732283472" right="0.70866141732283472" top="0.78740157480314965" bottom="0.78740157480314965" header="0.31496062992125984" footer="0.31496062992125984"/>
  <pageSetup paperSize="9" scale="59" firstPageNumber="115" orientation="portrait" useFirstPageNumber="1" r:id="rId1"/>
  <headerFooter>
    <oddFooter>&amp;L&amp;"-,Kurzíva"Zastupitelstvo  Olomouckého kraje 16.12.2024
10.1. - Rozpočet Olomouckého kraje na rok 2025 - návrh rozpočtu
Příloha č. 3f): Účelové dotace ze státního rozpočtu &amp;R&amp;"-,Kurzíva"Strana &amp;P (Celkem 205)</oddFooter>
  </headerFooter>
  <colBreaks count="1" manualBreakCount="1">
    <brk id="11" max="10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M47"/>
  <sheetViews>
    <sheetView showGridLines="0" view="pageBreakPreview" topLeftCell="A26" zoomScaleNormal="100" zoomScaleSheetLayoutView="100" workbookViewId="0">
      <selection activeCell="G51" sqref="G51"/>
    </sheetView>
  </sheetViews>
  <sheetFormatPr defaultColWidth="9.140625" defaultRowHeight="14.25" x14ac:dyDescent="0.2"/>
  <cols>
    <col min="1" max="1" width="6.42578125" style="34" customWidth="1"/>
    <col min="2" max="2" width="8.5703125" style="39" customWidth="1"/>
    <col min="3" max="3" width="9.7109375" style="39" customWidth="1"/>
    <col min="4" max="4" width="58.7109375" style="34" customWidth="1"/>
    <col min="5" max="7" width="14.140625" style="32" customWidth="1"/>
    <col min="8" max="8" width="9.140625" style="34" customWidth="1"/>
    <col min="9" max="9" width="13.5703125" style="34" customWidth="1"/>
    <col min="10" max="12" width="9.140625" style="34"/>
    <col min="13" max="13" width="13.28515625" style="34" customWidth="1"/>
    <col min="14" max="16384" width="9.140625" style="34"/>
  </cols>
  <sheetData>
    <row r="1" spans="2:39" ht="23.25" x14ac:dyDescent="0.35">
      <c r="B1" s="78" t="s">
        <v>38</v>
      </c>
      <c r="G1" s="387" t="s">
        <v>39</v>
      </c>
      <c r="H1" s="387"/>
    </row>
    <row r="3" spans="2:39" x14ac:dyDescent="0.2">
      <c r="B3" s="46" t="s">
        <v>1</v>
      </c>
      <c r="C3" s="46" t="s">
        <v>77</v>
      </c>
    </row>
    <row r="4" spans="2:39" x14ac:dyDescent="0.2">
      <c r="C4" s="46" t="s">
        <v>22</v>
      </c>
    </row>
    <row r="6" spans="2:39" s="36" customFormat="1" ht="13.5" thickBot="1" x14ac:dyDescent="0.25">
      <c r="B6" s="80"/>
      <c r="C6" s="80"/>
      <c r="E6" s="33"/>
      <c r="F6" s="33"/>
      <c r="G6" s="33"/>
      <c r="H6" s="88" t="s">
        <v>6</v>
      </c>
    </row>
    <row r="7" spans="2:39" s="36" customFormat="1" ht="39.75" thickTop="1" thickBot="1" x14ac:dyDescent="0.25">
      <c r="B7" s="53" t="s">
        <v>2</v>
      </c>
      <c r="C7" s="54" t="s">
        <v>3</v>
      </c>
      <c r="D7" s="55" t="s">
        <v>4</v>
      </c>
      <c r="E7" s="56" t="s">
        <v>69</v>
      </c>
      <c r="F7" s="56" t="s">
        <v>76</v>
      </c>
      <c r="G7" s="56" t="s">
        <v>70</v>
      </c>
      <c r="H7" s="26" t="s">
        <v>5</v>
      </c>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row>
    <row r="8" spans="2:39" s="62" customFormat="1" ht="12.75" thickTop="1" thickBot="1" x14ac:dyDescent="0.25">
      <c r="B8" s="57">
        <v>1</v>
      </c>
      <c r="C8" s="58">
        <v>2</v>
      </c>
      <c r="D8" s="58">
        <v>3</v>
      </c>
      <c r="E8" s="59">
        <v>4</v>
      </c>
      <c r="F8" s="59">
        <v>5</v>
      </c>
      <c r="G8" s="59">
        <v>6</v>
      </c>
      <c r="H8" s="60" t="s">
        <v>64</v>
      </c>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row>
    <row r="9" spans="2:39" ht="15" thickTop="1" x14ac:dyDescent="0.2">
      <c r="B9" s="64">
        <v>6409</v>
      </c>
      <c r="C9" s="65">
        <v>51</v>
      </c>
      <c r="D9" s="68" t="s">
        <v>7</v>
      </c>
      <c r="E9" s="25">
        <v>31488</v>
      </c>
      <c r="F9" s="25">
        <v>15644</v>
      </c>
      <c r="G9" s="25"/>
      <c r="H9" s="31"/>
    </row>
    <row r="10" spans="2:39" x14ac:dyDescent="0.2">
      <c r="B10" s="64"/>
      <c r="C10" s="65"/>
      <c r="D10" s="109" t="s">
        <v>80</v>
      </c>
      <c r="E10" s="110">
        <f>SUM(E9)</f>
        <v>31488</v>
      </c>
      <c r="F10" s="110">
        <f>SUM(F9)</f>
        <v>15644</v>
      </c>
      <c r="G10" s="110">
        <f>SUM(G9)</f>
        <v>0</v>
      </c>
      <c r="H10" s="31"/>
    </row>
    <row r="11" spans="2:39" ht="15" thickBot="1" x14ac:dyDescent="0.25">
      <c r="B11" s="64">
        <v>6172</v>
      </c>
      <c r="C11" s="65">
        <v>51</v>
      </c>
      <c r="D11" s="68" t="s">
        <v>7</v>
      </c>
      <c r="E11" s="25">
        <v>38997</v>
      </c>
      <c r="F11" s="25">
        <v>18656</v>
      </c>
      <c r="G11" s="25"/>
      <c r="H11" s="31">
        <f>G11/E11*100</f>
        <v>0</v>
      </c>
    </row>
    <row r="12" spans="2:39" s="70" customFormat="1" ht="16.5" thickTop="1" thickBot="1" x14ac:dyDescent="0.3">
      <c r="B12" s="388" t="s">
        <v>8</v>
      </c>
      <c r="C12" s="389"/>
      <c r="D12" s="390"/>
      <c r="E12" s="69">
        <f>SUM(E10:E11)</f>
        <v>70485</v>
      </c>
      <c r="F12" s="69">
        <f>SUM(F10:F11)</f>
        <v>34300</v>
      </c>
      <c r="G12" s="69">
        <f>SUM(G10:G11)</f>
        <v>0</v>
      </c>
      <c r="H12" s="37">
        <f>G12/E12*100</f>
        <v>0</v>
      </c>
    </row>
    <row r="13" spans="2:39" ht="15" thickTop="1" x14ac:dyDescent="0.2">
      <c r="B13" s="419"/>
      <c r="C13" s="419"/>
      <c r="D13" s="419"/>
      <c r="E13" s="419"/>
      <c r="F13" s="419"/>
      <c r="G13" s="419"/>
      <c r="H13" s="419"/>
    </row>
    <row r="14" spans="2:39" x14ac:dyDescent="0.2">
      <c r="B14" s="35"/>
      <c r="C14" s="35"/>
      <c r="D14" s="35"/>
      <c r="E14" s="35"/>
      <c r="F14" s="35"/>
      <c r="G14" s="35"/>
      <c r="H14" s="35"/>
    </row>
    <row r="15" spans="2:39" ht="15" x14ac:dyDescent="0.25">
      <c r="B15" s="40" t="s">
        <v>10</v>
      </c>
    </row>
    <row r="16" spans="2:39" ht="17.25" customHeight="1" thickBot="1" x14ac:dyDescent="0.3">
      <c r="B16" s="41" t="s">
        <v>30</v>
      </c>
      <c r="C16" s="42"/>
      <c r="D16" s="43"/>
      <c r="E16" s="44"/>
      <c r="F16" s="44"/>
      <c r="G16" s="395">
        <f>SUM(G17)</f>
        <v>31488</v>
      </c>
      <c r="H16" s="395"/>
      <c r="I16" s="1"/>
    </row>
    <row r="17" spans="1:10" ht="16.5" customHeight="1" thickTop="1" x14ac:dyDescent="0.25">
      <c r="A17" s="34">
        <v>5169</v>
      </c>
      <c r="B17" s="105" t="s">
        <v>13</v>
      </c>
      <c r="G17" s="391">
        <v>31488</v>
      </c>
      <c r="H17" s="396"/>
    </row>
    <row r="18" spans="1:10" s="74" customFormat="1" ht="12" customHeight="1" x14ac:dyDescent="0.2">
      <c r="B18" s="418" t="s">
        <v>78</v>
      </c>
      <c r="C18" s="418"/>
      <c r="D18" s="418"/>
      <c r="E18" s="418"/>
      <c r="F18" s="418"/>
      <c r="G18" s="418"/>
      <c r="H18" s="418"/>
      <c r="I18" s="98"/>
    </row>
    <row r="19" spans="1:10" ht="17.25" customHeight="1" x14ac:dyDescent="0.2">
      <c r="B19" s="418"/>
      <c r="C19" s="418"/>
      <c r="D19" s="418"/>
      <c r="E19" s="418"/>
      <c r="F19" s="418"/>
      <c r="G19" s="418"/>
      <c r="H19" s="418"/>
      <c r="I19" s="1"/>
    </row>
    <row r="20" spans="1:10" ht="274.5" customHeight="1" x14ac:dyDescent="0.2">
      <c r="B20" s="418"/>
      <c r="C20" s="418"/>
      <c r="D20" s="418"/>
      <c r="E20" s="418"/>
      <c r="F20" s="418"/>
      <c r="G20" s="418"/>
      <c r="H20" s="418"/>
    </row>
    <row r="22" spans="1:10" ht="17.25" customHeight="1" thickBot="1" x14ac:dyDescent="0.3">
      <c r="B22" s="41" t="s">
        <v>19</v>
      </c>
      <c r="C22" s="42"/>
      <c r="D22" s="43"/>
      <c r="E22" s="44"/>
      <c r="F22" s="44"/>
      <c r="G22" s="395">
        <f>SUM(G23,G27,G30,G34,G38,G41)</f>
        <v>38997</v>
      </c>
      <c r="H22" s="395"/>
      <c r="I22" s="1"/>
    </row>
    <row r="23" spans="1:10" ht="15.75" thickTop="1" x14ac:dyDescent="0.25">
      <c r="A23" s="34">
        <v>5163</v>
      </c>
      <c r="B23" s="38" t="s">
        <v>16</v>
      </c>
      <c r="C23" s="49"/>
      <c r="D23" s="49"/>
      <c r="E23" s="49"/>
      <c r="F23" s="49"/>
      <c r="G23" s="391">
        <v>38556</v>
      </c>
      <c r="H23" s="396"/>
    </row>
    <row r="24" spans="1:10" s="23" customFormat="1" ht="27.75" customHeight="1" x14ac:dyDescent="0.2">
      <c r="B24" s="420" t="s">
        <v>79</v>
      </c>
      <c r="C24" s="421"/>
      <c r="D24" s="421"/>
      <c r="E24" s="421"/>
      <c r="F24" s="421"/>
      <c r="G24" s="421"/>
      <c r="H24" s="421"/>
      <c r="I24" s="29"/>
    </row>
    <row r="25" spans="1:10" s="23" customFormat="1" ht="378" customHeight="1" x14ac:dyDescent="0.2">
      <c r="B25" s="421"/>
      <c r="C25" s="421"/>
      <c r="D25" s="421"/>
      <c r="E25" s="421"/>
      <c r="F25" s="421"/>
      <c r="G25" s="421"/>
      <c r="H25" s="421"/>
      <c r="I25" s="29"/>
    </row>
    <row r="26" spans="1:10" s="23" customFormat="1" ht="17.25" customHeight="1" x14ac:dyDescent="0.25">
      <c r="B26" s="75"/>
      <c r="C26" s="76"/>
      <c r="D26" s="74"/>
      <c r="E26" s="73"/>
      <c r="F26" s="73"/>
      <c r="G26" s="77"/>
      <c r="H26" s="77"/>
      <c r="I26" s="29"/>
    </row>
    <row r="27" spans="1:10" ht="15" x14ac:dyDescent="0.25">
      <c r="A27" s="34">
        <v>5139</v>
      </c>
      <c r="B27" s="105" t="s">
        <v>63</v>
      </c>
      <c r="E27" s="34"/>
      <c r="G27" s="391">
        <v>35</v>
      </c>
      <c r="H27" s="396"/>
      <c r="I27" s="33"/>
      <c r="J27" s="33"/>
    </row>
    <row r="28" spans="1:10" s="23" customFormat="1" ht="17.25" customHeight="1" x14ac:dyDescent="0.2">
      <c r="B28" s="417" t="s">
        <v>75</v>
      </c>
      <c r="C28" s="417"/>
      <c r="D28" s="417"/>
      <c r="E28" s="417"/>
      <c r="F28" s="417"/>
      <c r="G28" s="417"/>
      <c r="H28" s="417"/>
      <c r="I28" s="29"/>
    </row>
    <row r="29" spans="1:10" s="23" customFormat="1" ht="17.25" customHeight="1" x14ac:dyDescent="0.25">
      <c r="B29" s="75"/>
      <c r="C29" s="76"/>
      <c r="D29" s="74"/>
      <c r="E29" s="73"/>
      <c r="F29" s="73"/>
      <c r="G29" s="104"/>
      <c r="H29" s="104"/>
      <c r="I29" s="29"/>
    </row>
    <row r="30" spans="1:10" ht="15" x14ac:dyDescent="0.25">
      <c r="A30" s="34">
        <v>5164</v>
      </c>
      <c r="B30" s="38" t="s">
        <v>18</v>
      </c>
      <c r="G30" s="391">
        <v>16</v>
      </c>
      <c r="H30" s="396"/>
    </row>
    <row r="31" spans="1:10" ht="15" customHeight="1" x14ac:dyDescent="0.2">
      <c r="B31" s="416" t="s">
        <v>61</v>
      </c>
      <c r="C31" s="416"/>
      <c r="D31" s="416"/>
      <c r="E31" s="416"/>
      <c r="F31" s="416"/>
      <c r="G31" s="416"/>
      <c r="H31" s="416"/>
    </row>
    <row r="32" spans="1:10" ht="15" customHeight="1" x14ac:dyDescent="0.2">
      <c r="B32" s="416"/>
      <c r="C32" s="416"/>
      <c r="D32" s="416"/>
      <c r="E32" s="416"/>
      <c r="F32" s="416"/>
      <c r="G32" s="416"/>
      <c r="H32" s="416"/>
    </row>
    <row r="33" spans="1:8" ht="15" x14ac:dyDescent="0.25">
      <c r="B33" s="46"/>
      <c r="G33" s="47"/>
      <c r="H33" s="48"/>
    </row>
    <row r="34" spans="1:8" ht="15" x14ac:dyDescent="0.25">
      <c r="A34" s="34">
        <v>5166</v>
      </c>
      <c r="B34" s="38" t="s">
        <v>11</v>
      </c>
      <c r="G34" s="391">
        <v>24</v>
      </c>
      <c r="H34" s="396"/>
    </row>
    <row r="35" spans="1:8" ht="15" customHeight="1" x14ac:dyDescent="0.2">
      <c r="B35" s="422" t="s">
        <v>68</v>
      </c>
      <c r="C35" s="422"/>
      <c r="D35" s="422"/>
      <c r="E35" s="422"/>
      <c r="F35" s="422"/>
      <c r="G35" s="422"/>
      <c r="H35" s="422"/>
    </row>
    <row r="36" spans="1:8" ht="15" customHeight="1" x14ac:dyDescent="0.2">
      <c r="B36" s="422"/>
      <c r="C36" s="422"/>
      <c r="D36" s="422"/>
      <c r="E36" s="422"/>
      <c r="F36" s="422"/>
      <c r="G36" s="422"/>
      <c r="H36" s="422"/>
    </row>
    <row r="37" spans="1:8" ht="15" x14ac:dyDescent="0.25">
      <c r="B37" s="38"/>
      <c r="G37" s="47"/>
      <c r="H37" s="48"/>
    </row>
    <row r="38" spans="1:8" ht="15" x14ac:dyDescent="0.25">
      <c r="A38" s="34">
        <v>5169</v>
      </c>
      <c r="B38" s="38" t="s">
        <v>13</v>
      </c>
      <c r="C38" s="49"/>
      <c r="D38" s="49"/>
      <c r="E38" s="49"/>
      <c r="F38" s="49"/>
      <c r="G38" s="391">
        <v>350</v>
      </c>
      <c r="H38" s="396"/>
    </row>
    <row r="39" spans="1:8" ht="15" x14ac:dyDescent="0.2">
      <c r="B39" s="422" t="s">
        <v>74</v>
      </c>
      <c r="C39" s="421"/>
      <c r="D39" s="421"/>
      <c r="E39" s="421"/>
      <c r="F39" s="421"/>
      <c r="G39" s="421"/>
      <c r="H39" s="421"/>
    </row>
    <row r="40" spans="1:8" ht="15" x14ac:dyDescent="0.25">
      <c r="B40" s="71"/>
      <c r="C40" s="72"/>
      <c r="D40" s="72"/>
      <c r="E40" s="72"/>
      <c r="F40" s="72"/>
      <c r="G40" s="72"/>
      <c r="H40" s="72"/>
    </row>
    <row r="41" spans="1:8" ht="15" x14ac:dyDescent="0.25">
      <c r="A41" s="34">
        <v>5175</v>
      </c>
      <c r="B41" s="38" t="s">
        <v>17</v>
      </c>
      <c r="C41" s="49"/>
      <c r="D41" s="49"/>
      <c r="E41" s="49"/>
      <c r="F41" s="49"/>
      <c r="G41" s="391">
        <v>16</v>
      </c>
      <c r="H41" s="396"/>
    </row>
    <row r="42" spans="1:8" ht="15" customHeight="1" x14ac:dyDescent="0.2">
      <c r="B42" s="416" t="s">
        <v>62</v>
      </c>
      <c r="C42" s="416"/>
      <c r="D42" s="416"/>
      <c r="E42" s="416"/>
      <c r="F42" s="416"/>
      <c r="G42" s="416"/>
      <c r="H42" s="416"/>
    </row>
    <row r="43" spans="1:8" x14ac:dyDescent="0.2">
      <c r="B43" s="416"/>
      <c r="C43" s="416"/>
      <c r="D43" s="416"/>
      <c r="E43" s="416"/>
      <c r="F43" s="416"/>
      <c r="G43" s="416"/>
      <c r="H43" s="416"/>
    </row>
    <row r="45" spans="1:8" x14ac:dyDescent="0.2">
      <c r="D45" s="117" t="s">
        <v>87</v>
      </c>
      <c r="E45" s="118">
        <f>SUM(E12)</f>
        <v>70485</v>
      </c>
      <c r="F45" s="118">
        <f>SUM(F12)</f>
        <v>34300</v>
      </c>
      <c r="G45" s="118">
        <f>SUM(G12)</f>
        <v>0</v>
      </c>
    </row>
    <row r="46" spans="1:8" x14ac:dyDescent="0.2">
      <c r="D46" s="117" t="s">
        <v>88</v>
      </c>
      <c r="E46" s="118">
        <v>0</v>
      </c>
      <c r="F46" s="118">
        <v>0</v>
      </c>
      <c r="G46" s="118">
        <v>0</v>
      </c>
    </row>
    <row r="47" spans="1:8" ht="15" x14ac:dyDescent="0.25">
      <c r="D47" s="119" t="s">
        <v>83</v>
      </c>
      <c r="E47" s="120">
        <f>SUM(E45:E46)</f>
        <v>70485</v>
      </c>
      <c r="F47" s="120">
        <f>SUM(F45:F46)</f>
        <v>34300</v>
      </c>
      <c r="G47" s="120">
        <f>SUM(G45:G46)</f>
        <v>0</v>
      </c>
    </row>
  </sheetData>
  <mergeCells count="19">
    <mergeCell ref="G1:H1"/>
    <mergeCell ref="B12:D12"/>
    <mergeCell ref="B13:H13"/>
    <mergeCell ref="G41:H41"/>
    <mergeCell ref="G22:H22"/>
    <mergeCell ref="G30:H30"/>
    <mergeCell ref="G34:H34"/>
    <mergeCell ref="G23:H23"/>
    <mergeCell ref="B24:H25"/>
    <mergeCell ref="G38:H38"/>
    <mergeCell ref="B39:H39"/>
    <mergeCell ref="G27:H27"/>
    <mergeCell ref="B35:H36"/>
    <mergeCell ref="B31:H32"/>
    <mergeCell ref="B28:H28"/>
    <mergeCell ref="G16:H16"/>
    <mergeCell ref="G17:H17"/>
    <mergeCell ref="B42:H43"/>
    <mergeCell ref="B18:H20"/>
  </mergeCells>
  <pageMargins left="0.70866141732283472" right="0.70866141732283472" top="0.78740157480314965" bottom="0.78740157480314965" header="0.31496062992125984" footer="0.31496062992125984"/>
  <pageSetup paperSize="9" scale="67" firstPageNumber="67" orientation="portrait" useFirstPageNumber="1" r:id="rId1"/>
  <headerFooter>
    <oddFooter>&amp;L&amp;"-,Kurzíva"Zastupitelstvo Olomouckého kraje 21-12-2020
11. - Rozpočet Olomouckého kraje 2021 - návrh rozpočtu
Příloha č. 3a): Výdaje odborů &amp;R&amp;"-,Kurzíva"Strana &amp;P (Celkem 150)</oddFooter>
  </headerFooter>
  <colBreaks count="1" manualBreakCount="1">
    <brk id="12" max="10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9</vt:i4>
      </vt:variant>
    </vt:vector>
  </HeadingPairs>
  <TitlesOfParts>
    <vt:vector size="18" baseType="lpstr">
      <vt:lpstr>Položky s mimořádným nárůstem</vt:lpstr>
      <vt:lpstr>Výčíslení úspory</vt:lpstr>
      <vt:lpstr>celkem</vt:lpstr>
      <vt:lpstr>02</vt:lpstr>
      <vt:lpstr>03</vt:lpstr>
      <vt:lpstr>10</vt:lpstr>
      <vt:lpstr>11</vt:lpstr>
      <vt:lpstr>12</vt:lpstr>
      <vt:lpstr>19</vt:lpstr>
      <vt:lpstr>'02'!Oblast_tisku</vt:lpstr>
      <vt:lpstr>'03'!Oblast_tisku</vt:lpstr>
      <vt:lpstr>'10'!Oblast_tisku</vt:lpstr>
      <vt:lpstr>'11'!Oblast_tisku</vt:lpstr>
      <vt:lpstr>'12'!Oblast_tisku</vt:lpstr>
      <vt:lpstr>'19'!Oblast_tisku</vt:lpstr>
      <vt:lpstr>celkem!Oblast_tisku</vt:lpstr>
      <vt:lpstr>'Položky s mimořádným nárůstem'!Oblast_tisku</vt:lpstr>
      <vt:lpstr>'Výčíslení úspory'!Oblast_tisku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Vítková Petra</cp:lastModifiedBy>
  <cp:lastPrinted>2024-11-25T14:53:30Z</cp:lastPrinted>
  <dcterms:created xsi:type="dcterms:W3CDTF">2012-11-27T11:19:48Z</dcterms:created>
  <dcterms:modified xsi:type="dcterms:W3CDTF">2024-11-25T14:53:33Z</dcterms:modified>
</cp:coreProperties>
</file>