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J:\OdRF\Rozpočet Olomouckého kraje\2025\ZOK 16.12.2024\"/>
    </mc:Choice>
  </mc:AlternateContent>
  <xr:revisionPtr revIDLastSave="0" documentId="13_ncr:1_{5422EBE9-8B1E-4C22-952C-EE48A19AA22E}" xr6:coauthVersionLast="47" xr6:coauthVersionMax="47" xr10:uidLastSave="{00000000-0000-0000-0000-000000000000}"/>
  <bookViews>
    <workbookView xWindow="-120" yWindow="-120" windowWidth="29040" windowHeight="15840" tabRatio="960" firstSheet="3" activeTab="12" xr2:uid="{00000000-000D-0000-FFFF-FFFF00000000}"/>
  </bookViews>
  <sheets>
    <sheet name="Souhrn" sheetId="6" r:id="rId1"/>
    <sheet name="ORJ 10 školství" sheetId="16" r:id="rId2"/>
    <sheet name="ORJ 52 školství" sheetId="1" r:id="rId3"/>
    <sheet name="ORJ 59 školství" sheetId="20" r:id="rId4"/>
    <sheet name="ORJ 52 sociální" sheetId="8" r:id="rId5"/>
    <sheet name="ORJ 12 doprava" sheetId="14" r:id="rId6"/>
    <sheet name="ORJ 50 doprava" sheetId="7" r:id="rId7"/>
    <sheet name="ORJ 13 kultura" sheetId="19" r:id="rId8"/>
    <sheet name="ORJ 52 kultura" sheetId="3" r:id="rId9"/>
    <sheet name="ORJ 14 zdravotnictví" sheetId="22" r:id="rId10"/>
    <sheet name="ORJ 52 zdravotnictví" sheetId="23" r:id="rId11"/>
    <sheet name="ORJ 59 zdravotnictví" sheetId="21" r:id="rId12"/>
    <sheet name="ORJ 52 ostatní" sheetId="13" r:id="rId13"/>
    <sheet name="ORJ 59 informační technologie" sheetId="17" r:id="rId14"/>
    <sheet name="ORJ 59 územní plánování" sheetId="18" r:id="rId15"/>
  </sheets>
  <definedNames>
    <definedName name="_xlnm.Print_Titles" localSheetId="4">'ORJ 52 sociální'!$1:$7</definedName>
    <definedName name="_xlnm.Print_Titles" localSheetId="2">'ORJ 52 školství'!$1:$7</definedName>
    <definedName name="_xlnm.Print_Area" localSheetId="1">'ORJ 10 školství'!$A$1:$X$22</definedName>
    <definedName name="_xlnm.Print_Area" localSheetId="5">'ORJ 12 doprava'!$A$1:$W$11</definedName>
    <definedName name="_xlnm.Print_Area" localSheetId="9">'ORJ 14 zdravotnictví'!$A$1:$AA$18</definedName>
    <definedName name="_xlnm.Print_Area" localSheetId="6">'ORJ 50 doprava'!$A$1:$X$16</definedName>
    <definedName name="_xlnm.Print_Area" localSheetId="8">'ORJ 52 kultura'!$A$1:$X$18</definedName>
    <definedName name="_xlnm.Print_Area" localSheetId="12">'ORJ 52 ostatní'!$A$1:$X$14</definedName>
    <definedName name="_xlnm.Print_Area" localSheetId="4">'ORJ 52 sociální'!$A$1:$Z$64</definedName>
    <definedName name="_xlnm.Print_Area" localSheetId="2">'ORJ 52 školství'!$A$1:$X$61</definedName>
    <definedName name="_xlnm.Print_Area" localSheetId="10">'ORJ 52 zdravotnictví'!$A$1:$AA$25</definedName>
    <definedName name="_xlnm.Print_Area" localSheetId="0">Souhrn!$A$1:$H$25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9" i="21" l="1"/>
  <c r="C18" i="6"/>
  <c r="X25" i="23" l="1"/>
  <c r="O25" i="23"/>
  <c r="K25" i="23"/>
  <c r="T24" i="23"/>
  <c r="R24" i="23"/>
  <c r="Q24" i="23"/>
  <c r="P24" i="23"/>
  <c r="Z24" i="23" s="1"/>
  <c r="M24" i="23"/>
  <c r="T23" i="23"/>
  <c r="R23" i="23"/>
  <c r="Q23" i="23" s="1"/>
  <c r="M23" i="23"/>
  <c r="T22" i="23"/>
  <c r="P22" i="23" s="1"/>
  <c r="Z22" i="23" s="1"/>
  <c r="R22" i="23"/>
  <c r="Q22" i="23"/>
  <c r="M22" i="23"/>
  <c r="T21" i="23"/>
  <c r="R21" i="23"/>
  <c r="Q21" i="23" s="1"/>
  <c r="M21" i="23"/>
  <c r="T20" i="23"/>
  <c r="R20" i="23"/>
  <c r="Q20" i="23"/>
  <c r="P20" i="23"/>
  <c r="Z20" i="23" s="1"/>
  <c r="M20" i="23"/>
  <c r="T19" i="23"/>
  <c r="Q19" i="23"/>
  <c r="P19" i="23" s="1"/>
  <c r="Z19" i="23" s="1"/>
  <c r="M19" i="23"/>
  <c r="T18" i="23"/>
  <c r="Q18" i="23"/>
  <c r="P18" i="23" s="1"/>
  <c r="M18" i="23"/>
  <c r="Y17" i="23"/>
  <c r="X17" i="23"/>
  <c r="W17" i="23"/>
  <c r="V17" i="23"/>
  <c r="U17" i="23"/>
  <c r="S17" i="23"/>
  <c r="R17" i="23"/>
  <c r="O17" i="23"/>
  <c r="M17" i="23"/>
  <c r="L17" i="23"/>
  <c r="K17" i="23"/>
  <c r="T16" i="23"/>
  <c r="T15" i="23" s="1"/>
  <c r="Q16" i="23"/>
  <c r="P16" i="23" s="1"/>
  <c r="M16" i="23"/>
  <c r="Y15" i="23"/>
  <c r="X15" i="23"/>
  <c r="W15" i="23"/>
  <c r="V15" i="23"/>
  <c r="V25" i="23" s="1"/>
  <c r="U15" i="23"/>
  <c r="U25" i="23" s="1"/>
  <c r="S15" i="23"/>
  <c r="R15" i="23"/>
  <c r="R25" i="23" s="1"/>
  <c r="Q15" i="23"/>
  <c r="O15" i="23"/>
  <c r="M15" i="23"/>
  <c r="M25" i="23" s="1"/>
  <c r="L15" i="23"/>
  <c r="L25" i="23" s="1"/>
  <c r="K15" i="23"/>
  <c r="T14" i="23"/>
  <c r="Q14" i="23"/>
  <c r="P14" i="23" s="1"/>
  <c r="T13" i="23"/>
  <c r="Q13" i="23"/>
  <c r="P13" i="23" s="1"/>
  <c r="Z13" i="23" s="1"/>
  <c r="M13" i="23"/>
  <c r="T12" i="23"/>
  <c r="Q12" i="23"/>
  <c r="P12" i="23" s="1"/>
  <c r="Z12" i="23" s="1"/>
  <c r="M12" i="23"/>
  <c r="Z11" i="23"/>
  <c r="T11" i="23"/>
  <c r="Q11" i="23"/>
  <c r="P11" i="23"/>
  <c r="M11" i="23"/>
  <c r="M8" i="23" s="1"/>
  <c r="T10" i="23"/>
  <c r="Q10" i="23"/>
  <c r="P10" i="23"/>
  <c r="Z10" i="23" s="1"/>
  <c r="M10" i="23"/>
  <c r="T9" i="23"/>
  <c r="T8" i="23" s="1"/>
  <c r="G17" i="6" s="1"/>
  <c r="Q9" i="23"/>
  <c r="Q8" i="23" s="1"/>
  <c r="C17" i="6" s="1"/>
  <c r="M9" i="23"/>
  <c r="Y8" i="23"/>
  <c r="X8" i="23"/>
  <c r="W8" i="23"/>
  <c r="V8" i="23"/>
  <c r="U8" i="23"/>
  <c r="S8" i="23"/>
  <c r="S25" i="23" s="1"/>
  <c r="R8" i="23"/>
  <c r="O8" i="23"/>
  <c r="L8" i="23"/>
  <c r="K8" i="23"/>
  <c r="P23" i="23" l="1"/>
  <c r="Z23" i="23" s="1"/>
  <c r="W25" i="23"/>
  <c r="P21" i="23"/>
  <c r="Z21" i="23" s="1"/>
  <c r="T17" i="23"/>
  <c r="G18" i="6" s="1"/>
  <c r="Y25" i="23"/>
  <c r="P9" i="23"/>
  <c r="P8" i="23" s="1"/>
  <c r="P17" i="23"/>
  <c r="Z18" i="23"/>
  <c r="Z17" i="23" s="1"/>
  <c r="Q25" i="23"/>
  <c r="P15" i="23"/>
  <c r="Z16" i="23"/>
  <c r="Z15" i="23" s="1"/>
  <c r="Q17" i="23"/>
  <c r="R20" i="8"/>
  <c r="Z9" i="23" l="1"/>
  <c r="Z8" i="23" s="1"/>
  <c r="T25" i="23"/>
  <c r="Z25" i="23"/>
  <c r="P25" i="23"/>
  <c r="K8" i="8" l="1"/>
  <c r="X10" i="8" l="1"/>
  <c r="K30" i="1" l="1"/>
  <c r="T29" i="1" l="1"/>
  <c r="O22" i="1" l="1"/>
  <c r="V11" i="1" l="1"/>
  <c r="V10" i="1" l="1"/>
  <c r="T13" i="7" l="1"/>
  <c r="V12" i="7"/>
  <c r="U12" i="7"/>
  <c r="V11" i="7"/>
  <c r="U11" i="7"/>
  <c r="V62" i="8"/>
  <c r="Q62" i="8"/>
  <c r="M62" i="8"/>
  <c r="T45" i="1"/>
  <c r="T60" i="1"/>
  <c r="Q60" i="1"/>
  <c r="M60" i="1"/>
  <c r="P60" i="1" l="1"/>
  <c r="W60" i="1" s="1"/>
  <c r="P62" i="8"/>
  <c r="Y62" i="8" s="1"/>
  <c r="K41" i="8"/>
  <c r="K10" i="17"/>
  <c r="T10" i="17"/>
  <c r="P10" i="17" s="1"/>
  <c r="W10" i="17" s="1"/>
  <c r="K11" i="17"/>
  <c r="T11" i="17"/>
  <c r="P11" i="17" s="1"/>
  <c r="W11" i="17" s="1"/>
  <c r="V13" i="3"/>
  <c r="U13" i="3"/>
  <c r="V8" i="7"/>
  <c r="U8" i="7"/>
  <c r="S8" i="7"/>
  <c r="X8" i="8"/>
  <c r="W8" i="8"/>
  <c r="S30" i="8"/>
  <c r="L39" i="1"/>
  <c r="O39" i="1"/>
  <c r="R39" i="1"/>
  <c r="S39" i="1"/>
  <c r="U39" i="1"/>
  <c r="V39" i="1"/>
  <c r="K39" i="1"/>
  <c r="L21" i="1"/>
  <c r="O21" i="1"/>
  <c r="R21" i="1"/>
  <c r="S21" i="1"/>
  <c r="U21" i="1"/>
  <c r="V21" i="1"/>
  <c r="K21" i="1"/>
  <c r="K15" i="1"/>
  <c r="V15" i="1"/>
  <c r="O8" i="1"/>
  <c r="R8" i="1"/>
  <c r="S8" i="1"/>
  <c r="U8" i="1"/>
  <c r="V8" i="1"/>
  <c r="L8" i="1"/>
  <c r="K8" i="1"/>
  <c r="V14" i="8" l="1"/>
  <c r="Q14" i="8"/>
  <c r="V13" i="8"/>
  <c r="Q13" i="8"/>
  <c r="D31" i="6"/>
  <c r="E31" i="6"/>
  <c r="F31" i="6"/>
  <c r="D32" i="6"/>
  <c r="E32" i="6"/>
  <c r="F32" i="6"/>
  <c r="D26" i="6"/>
  <c r="E26" i="6"/>
  <c r="F26" i="6"/>
  <c r="D27" i="6"/>
  <c r="E27" i="6"/>
  <c r="F27" i="6"/>
  <c r="D28" i="6"/>
  <c r="E28" i="6"/>
  <c r="F28" i="6"/>
  <c r="E33" i="6" l="1"/>
  <c r="D33" i="6"/>
  <c r="F33" i="6"/>
  <c r="P13" i="8"/>
  <c r="P14" i="8"/>
  <c r="M18" i="1"/>
  <c r="M19" i="1"/>
  <c r="M20" i="1"/>
  <c r="Q18" i="1"/>
  <c r="Q19" i="1"/>
  <c r="Q20" i="1"/>
  <c r="T18" i="1"/>
  <c r="T19" i="1"/>
  <c r="T20" i="1"/>
  <c r="U15" i="1"/>
  <c r="S15" i="1"/>
  <c r="R15" i="1"/>
  <c r="O15" i="1"/>
  <c r="L15" i="1"/>
  <c r="P19" i="1" l="1"/>
  <c r="W19" i="1" s="1"/>
  <c r="P20" i="1"/>
  <c r="W20" i="1" s="1"/>
  <c r="P18" i="1"/>
  <c r="W18" i="1" s="1"/>
  <c r="M25" i="1"/>
  <c r="M26" i="1"/>
  <c r="M27" i="1"/>
  <c r="M28" i="1"/>
  <c r="M29" i="1"/>
  <c r="M30" i="1"/>
  <c r="M31" i="1"/>
  <c r="M32" i="1"/>
  <c r="M34" i="1" l="1"/>
  <c r="M35" i="1"/>
  <c r="M36" i="1"/>
  <c r="M33" i="1"/>
  <c r="Q31" i="1"/>
  <c r="Q32" i="1"/>
  <c r="Q33" i="1"/>
  <c r="Q34" i="1"/>
  <c r="Q35" i="1"/>
  <c r="Q36" i="1"/>
  <c r="T31" i="1"/>
  <c r="T32" i="1"/>
  <c r="T33" i="1"/>
  <c r="T34" i="1"/>
  <c r="T35" i="1"/>
  <c r="T36" i="1"/>
  <c r="P36" i="1" s="1"/>
  <c r="W36" i="1" s="1"/>
  <c r="W8" i="16"/>
  <c r="V8" i="16"/>
  <c r="U8" i="16"/>
  <c r="S8" i="16"/>
  <c r="R8" i="16"/>
  <c r="Q8" i="16"/>
  <c r="O8" i="16"/>
  <c r="M8" i="16"/>
  <c r="L8" i="16"/>
  <c r="K8" i="16"/>
  <c r="M19" i="16"/>
  <c r="P32" i="1" l="1"/>
  <c r="W32" i="1" s="1"/>
  <c r="P35" i="1"/>
  <c r="W35" i="1" s="1"/>
  <c r="P31" i="1"/>
  <c r="W31" i="1" s="1"/>
  <c r="P33" i="1"/>
  <c r="W33" i="1" s="1"/>
  <c r="P34" i="1"/>
  <c r="W34" i="1" s="1"/>
  <c r="T18" i="16"/>
  <c r="P18" i="16" s="1"/>
  <c r="T9" i="14" l="1"/>
  <c r="Q9" i="14"/>
  <c r="K9" i="14"/>
  <c r="T9" i="22" l="1"/>
  <c r="T10" i="22" l="1"/>
  <c r="T8" i="22" s="1"/>
  <c r="T18" i="22" s="1"/>
  <c r="G16" i="6" s="1"/>
  <c r="Q10" i="22"/>
  <c r="M10" i="22"/>
  <c r="Q9" i="22"/>
  <c r="P9" i="22" s="1"/>
  <c r="M9" i="22"/>
  <c r="Z8" i="22"/>
  <c r="Z18" i="22" s="1"/>
  <c r="Y8" i="22"/>
  <c r="Y18" i="22" s="1"/>
  <c r="X8" i="22"/>
  <c r="X18" i="22" s="1"/>
  <c r="W8" i="22"/>
  <c r="W18" i="22" s="1"/>
  <c r="V8" i="22"/>
  <c r="V18" i="22" s="1"/>
  <c r="U8" i="22"/>
  <c r="U18" i="22" s="1"/>
  <c r="S8" i="22"/>
  <c r="S18" i="22" s="1"/>
  <c r="R8" i="22"/>
  <c r="R18" i="22" s="1"/>
  <c r="O8" i="22"/>
  <c r="O18" i="22" s="1"/>
  <c r="L8" i="22"/>
  <c r="L18" i="22" s="1"/>
  <c r="K8" i="22"/>
  <c r="K18" i="22" s="1"/>
  <c r="P10" i="22" l="1"/>
  <c r="Q8" i="22"/>
  <c r="Q18" i="22" s="1"/>
  <c r="C16" i="6" s="1"/>
  <c r="H16" i="6" s="1"/>
  <c r="P8" i="22"/>
  <c r="P18" i="22" s="1"/>
  <c r="M8" i="22"/>
  <c r="M18" i="22" s="1"/>
  <c r="K14" i="17"/>
  <c r="G20" i="6"/>
  <c r="C20" i="6"/>
  <c r="T9" i="21"/>
  <c r="K11" i="21"/>
  <c r="V18" i="3"/>
  <c r="S18" i="3"/>
  <c r="V8" i="3"/>
  <c r="U8" i="3"/>
  <c r="S8" i="3"/>
  <c r="R8" i="3"/>
  <c r="O8" i="3"/>
  <c r="M8" i="3"/>
  <c r="L8" i="3"/>
  <c r="K16" i="3"/>
  <c r="K13" i="3"/>
  <c r="K18" i="3" s="1"/>
  <c r="K11" i="3"/>
  <c r="K8" i="3"/>
  <c r="U8" i="8"/>
  <c r="T8" i="8"/>
  <c r="O8" i="8"/>
  <c r="L8" i="8"/>
  <c r="X32" i="8"/>
  <c r="W32" i="8"/>
  <c r="U32" i="8"/>
  <c r="T32" i="8"/>
  <c r="S32" i="8"/>
  <c r="R32" i="8"/>
  <c r="O32" i="8"/>
  <c r="L32" i="8"/>
  <c r="X44" i="8"/>
  <c r="W44" i="8"/>
  <c r="U44" i="8"/>
  <c r="T44" i="8"/>
  <c r="S44" i="8"/>
  <c r="O44" i="8"/>
  <c r="L44" i="8"/>
  <c r="K44" i="8"/>
  <c r="X57" i="8"/>
  <c r="W57" i="8"/>
  <c r="U57" i="8"/>
  <c r="T57" i="8"/>
  <c r="S57" i="8"/>
  <c r="O57" i="8"/>
  <c r="L57" i="8"/>
  <c r="K57" i="8"/>
  <c r="K32" i="8"/>
  <c r="U64" i="8" l="1"/>
  <c r="L64" i="8"/>
  <c r="O64" i="8"/>
  <c r="T64" i="8"/>
  <c r="P13" i="20"/>
  <c r="P17" i="16"/>
  <c r="P8" i="16" s="1"/>
  <c r="P16" i="16"/>
  <c r="P14" i="16"/>
  <c r="P13" i="16"/>
  <c r="P12" i="16"/>
  <c r="W12" i="16" s="1"/>
  <c r="T19" i="16"/>
  <c r="T17" i="16"/>
  <c r="T8" i="16" s="1"/>
  <c r="T16" i="16"/>
  <c r="T15" i="16"/>
  <c r="P15" i="16" s="1"/>
  <c r="T14" i="16"/>
  <c r="T13" i="16"/>
  <c r="T12" i="16"/>
  <c r="T11" i="16"/>
  <c r="T10" i="16"/>
  <c r="T9" i="16"/>
  <c r="Q12" i="16"/>
  <c r="Q11" i="16"/>
  <c r="P11" i="16" s="1"/>
  <c r="W11" i="16" s="1"/>
  <c r="Q10" i="16"/>
  <c r="P10" i="16" s="1"/>
  <c r="W10" i="16" s="1"/>
  <c r="Q9" i="16"/>
  <c r="Q20" i="16" l="1"/>
  <c r="P9" i="16"/>
  <c r="P19" i="16"/>
  <c r="S61" i="1"/>
  <c r="R61" i="1"/>
  <c r="O61" i="1"/>
  <c r="U61" i="1"/>
  <c r="V61" i="1"/>
  <c r="T12" i="21"/>
  <c r="S12" i="21"/>
  <c r="S11" i="21" s="1"/>
  <c r="Q12" i="21"/>
  <c r="P12" i="21" s="1"/>
  <c r="P11" i="21" s="1"/>
  <c r="V11" i="21"/>
  <c r="U11" i="21"/>
  <c r="T11" i="21"/>
  <c r="R11" i="21"/>
  <c r="O11" i="21"/>
  <c r="M11" i="21"/>
  <c r="L11" i="21"/>
  <c r="T10" i="21"/>
  <c r="T8" i="21" s="1"/>
  <c r="Q10" i="21"/>
  <c r="Q8" i="21" s="1"/>
  <c r="K10" i="21"/>
  <c r="K8" i="21" s="1"/>
  <c r="K13" i="21" s="1"/>
  <c r="W9" i="21"/>
  <c r="V8" i="21"/>
  <c r="U8" i="21"/>
  <c r="S8" i="21"/>
  <c r="S13" i="21" s="1"/>
  <c r="R8" i="21"/>
  <c r="O8" i="21"/>
  <c r="M8" i="21"/>
  <c r="M13" i="21" s="1"/>
  <c r="L8" i="21"/>
  <c r="L13" i="21" s="1"/>
  <c r="T15" i="20"/>
  <c r="T14" i="20" s="1"/>
  <c r="S15" i="20"/>
  <c r="S14" i="20" s="1"/>
  <c r="Q15" i="20"/>
  <c r="P15" i="20" s="1"/>
  <c r="P14" i="20" s="1"/>
  <c r="V14" i="20"/>
  <c r="U14" i="20"/>
  <c r="R14" i="20"/>
  <c r="O14" i="20"/>
  <c r="O16" i="20" s="1"/>
  <c r="M14" i="20"/>
  <c r="L14" i="20"/>
  <c r="K14" i="20"/>
  <c r="M8" i="20"/>
  <c r="M16" i="20" s="1"/>
  <c r="T10" i="20"/>
  <c r="Q10" i="20"/>
  <c r="K10" i="20"/>
  <c r="W9" i="20"/>
  <c r="K9" i="20"/>
  <c r="V8" i="20"/>
  <c r="U8" i="20"/>
  <c r="S8" i="20"/>
  <c r="O8" i="20"/>
  <c r="L8" i="20"/>
  <c r="L16" i="20" s="1"/>
  <c r="T14" i="19"/>
  <c r="T13" i="19" s="1"/>
  <c r="S14" i="19"/>
  <c r="S13" i="19" s="1"/>
  <c r="Q14" i="19"/>
  <c r="P14" i="19" s="1"/>
  <c r="V13" i="19"/>
  <c r="U13" i="19"/>
  <c r="U15" i="19" s="1"/>
  <c r="R13" i="19"/>
  <c r="Q13" i="19"/>
  <c r="O13" i="19"/>
  <c r="M13" i="19"/>
  <c r="M15" i="19" s="1"/>
  <c r="L13" i="19"/>
  <c r="K13" i="19"/>
  <c r="T12" i="19"/>
  <c r="Q12" i="19"/>
  <c r="K12" i="19"/>
  <c r="T10" i="19"/>
  <c r="Q10" i="19"/>
  <c r="P10" i="19"/>
  <c r="K10" i="19"/>
  <c r="T9" i="19"/>
  <c r="Q9" i="19"/>
  <c r="K8" i="19"/>
  <c r="K15" i="19" s="1"/>
  <c r="V8" i="19"/>
  <c r="U8" i="19"/>
  <c r="S8" i="19"/>
  <c r="S15" i="19" s="1"/>
  <c r="R8" i="19"/>
  <c r="O8" i="19"/>
  <c r="M8" i="19"/>
  <c r="L8" i="19"/>
  <c r="L15" i="19" s="1"/>
  <c r="T13" i="18"/>
  <c r="T12" i="18" s="1"/>
  <c r="S13" i="18"/>
  <c r="S12" i="18" s="1"/>
  <c r="Q13" i="18"/>
  <c r="P13" i="18" s="1"/>
  <c r="W13" i="18" s="1"/>
  <c r="W12" i="18" s="1"/>
  <c r="V12" i="18"/>
  <c r="U12" i="18"/>
  <c r="R12" i="18"/>
  <c r="Q12" i="18"/>
  <c r="O12" i="18"/>
  <c r="M12" i="18"/>
  <c r="L12" i="18"/>
  <c r="K12" i="18"/>
  <c r="T11" i="18"/>
  <c r="Q11" i="18"/>
  <c r="P11" i="18" s="1"/>
  <c r="K11" i="18"/>
  <c r="T10" i="18"/>
  <c r="Q10" i="18"/>
  <c r="P10" i="18" s="1"/>
  <c r="K10" i="18"/>
  <c r="T9" i="18"/>
  <c r="Q9" i="18"/>
  <c r="K9" i="18"/>
  <c r="V8" i="18"/>
  <c r="V14" i="18" s="1"/>
  <c r="U8" i="18"/>
  <c r="S8" i="18"/>
  <c r="R8" i="18"/>
  <c r="O8" i="18"/>
  <c r="M8" i="18"/>
  <c r="L8" i="18"/>
  <c r="L14" i="18" s="1"/>
  <c r="T15" i="17"/>
  <c r="T14" i="17" s="1"/>
  <c r="Q15" i="17"/>
  <c r="V14" i="17"/>
  <c r="U14" i="17"/>
  <c r="S14" i="17"/>
  <c r="R14" i="17"/>
  <c r="Q14" i="17"/>
  <c r="O14" i="17"/>
  <c r="M14" i="17"/>
  <c r="L14" i="17"/>
  <c r="T13" i="17"/>
  <c r="Q13" i="17"/>
  <c r="P13" i="17" s="1"/>
  <c r="K13" i="17"/>
  <c r="T12" i="17"/>
  <c r="Q12" i="17"/>
  <c r="P12" i="17"/>
  <c r="K12" i="17"/>
  <c r="T9" i="17"/>
  <c r="P9" i="17"/>
  <c r="P8" i="17" s="1"/>
  <c r="K9" i="17"/>
  <c r="W9" i="17" s="1"/>
  <c r="V8" i="17"/>
  <c r="U8" i="17"/>
  <c r="S8" i="17"/>
  <c r="R8" i="17"/>
  <c r="O8" i="17"/>
  <c r="M8" i="17"/>
  <c r="L8" i="17"/>
  <c r="L16" i="17" s="1"/>
  <c r="T21" i="16"/>
  <c r="T20" i="16" s="1"/>
  <c r="S21" i="16"/>
  <c r="S20" i="16" s="1"/>
  <c r="Q21" i="16"/>
  <c r="V20" i="16"/>
  <c r="U20" i="16"/>
  <c r="R20" i="16"/>
  <c r="O20" i="16"/>
  <c r="M20" i="16"/>
  <c r="L20" i="16"/>
  <c r="K20" i="16"/>
  <c r="S14" i="18" l="1"/>
  <c r="P9" i="18"/>
  <c r="T8" i="18"/>
  <c r="U14" i="18"/>
  <c r="K8" i="17"/>
  <c r="M16" i="17"/>
  <c r="T8" i="17"/>
  <c r="V15" i="19"/>
  <c r="P9" i="19"/>
  <c r="U16" i="20"/>
  <c r="Q14" i="20"/>
  <c r="R13" i="21"/>
  <c r="U16" i="17"/>
  <c r="P15" i="17"/>
  <c r="W15" i="17" s="1"/>
  <c r="W14" i="17" s="1"/>
  <c r="V16" i="17"/>
  <c r="O13" i="21"/>
  <c r="P10" i="21"/>
  <c r="T16" i="17"/>
  <c r="G21" i="6" s="1"/>
  <c r="K16" i="17"/>
  <c r="W12" i="17"/>
  <c r="W13" i="17"/>
  <c r="W8" i="17" s="1"/>
  <c r="M14" i="18"/>
  <c r="O14" i="18"/>
  <c r="W10" i="18"/>
  <c r="K8" i="18"/>
  <c r="K14" i="18" s="1"/>
  <c r="P12" i="18"/>
  <c r="T14" i="18"/>
  <c r="G22" i="6" s="1"/>
  <c r="R14" i="18"/>
  <c r="S16" i="17"/>
  <c r="R16" i="17"/>
  <c r="O16" i="17"/>
  <c r="Q13" i="21"/>
  <c r="C19" i="6" s="1"/>
  <c r="T13" i="21"/>
  <c r="G19" i="6" s="1"/>
  <c r="U13" i="21"/>
  <c r="Q11" i="21"/>
  <c r="V13" i="21"/>
  <c r="P8" i="21"/>
  <c r="P13" i="21" s="1"/>
  <c r="O15" i="19"/>
  <c r="W10" i="19"/>
  <c r="R15" i="19"/>
  <c r="K8" i="20"/>
  <c r="K16" i="20" s="1"/>
  <c r="V16" i="20"/>
  <c r="R8" i="20"/>
  <c r="R16" i="20" s="1"/>
  <c r="S16" i="20"/>
  <c r="U22" i="16"/>
  <c r="V22" i="16"/>
  <c r="L22" i="16"/>
  <c r="R22" i="16"/>
  <c r="T22" i="16"/>
  <c r="G5" i="6" s="1"/>
  <c r="P14" i="17"/>
  <c r="P16" i="17" s="1"/>
  <c r="W11" i="18"/>
  <c r="W9" i="18"/>
  <c r="W14" i="19"/>
  <c r="W13" i="19" s="1"/>
  <c r="P13" i="19"/>
  <c r="Q8" i="20"/>
  <c r="Q16" i="20" s="1"/>
  <c r="C8" i="6" s="1"/>
  <c r="W15" i="20"/>
  <c r="W14" i="20" s="1"/>
  <c r="W12" i="21"/>
  <c r="W11" i="21" s="1"/>
  <c r="Q8" i="17"/>
  <c r="Q16" i="17" s="1"/>
  <c r="C21" i="6" s="1"/>
  <c r="P8" i="18"/>
  <c r="P14" i="18" s="1"/>
  <c r="Q8" i="18"/>
  <c r="Q14" i="18" s="1"/>
  <c r="C22" i="6" s="1"/>
  <c r="T8" i="19"/>
  <c r="T15" i="19" s="1"/>
  <c r="G13" i="6" s="1"/>
  <c r="T8" i="20"/>
  <c r="T16" i="20" s="1"/>
  <c r="G8" i="6" s="1"/>
  <c r="P10" i="20"/>
  <c r="P8" i="20" s="1"/>
  <c r="P16" i="20" s="1"/>
  <c r="P12" i="19"/>
  <c r="P8" i="19" s="1"/>
  <c r="P15" i="19" s="1"/>
  <c r="Q8" i="19"/>
  <c r="Q15" i="19" s="1"/>
  <c r="C13" i="6" s="1"/>
  <c r="W10" i="21"/>
  <c r="W8" i="21" s="1"/>
  <c r="W10" i="20"/>
  <c r="M22" i="16"/>
  <c r="P21" i="16"/>
  <c r="W21" i="16" s="1"/>
  <c r="W20" i="16" s="1"/>
  <c r="O22" i="16"/>
  <c r="Q22" i="16"/>
  <c r="C5" i="6" s="1"/>
  <c r="S22" i="16"/>
  <c r="K22" i="16"/>
  <c r="W13" i="21" l="1"/>
  <c r="W16" i="17"/>
  <c r="G28" i="6"/>
  <c r="W12" i="19"/>
  <c r="W8" i="19" s="1"/>
  <c r="W15" i="19" s="1"/>
  <c r="W8" i="20"/>
  <c r="W16" i="20" s="1"/>
  <c r="W22" i="16"/>
  <c r="P20" i="16"/>
  <c r="P22" i="16" s="1"/>
  <c r="W8" i="18"/>
  <c r="W14" i="18" s="1"/>
  <c r="V15" i="8"/>
  <c r="Q15" i="8"/>
  <c r="P15" i="8" l="1"/>
  <c r="Y13" i="8" s="1"/>
  <c r="W64" i="8"/>
  <c r="R16" i="8"/>
  <c r="R8" i="8" l="1"/>
  <c r="S13" i="3" l="1"/>
  <c r="R13" i="3"/>
  <c r="R18" i="3" s="1"/>
  <c r="O13" i="3"/>
  <c r="O18" i="3" s="1"/>
  <c r="L13" i="3"/>
  <c r="L18" i="3" s="1"/>
  <c r="V16" i="3"/>
  <c r="U16" i="3"/>
  <c r="S16" i="3"/>
  <c r="R16" i="3"/>
  <c r="O16" i="3"/>
  <c r="L16" i="3"/>
  <c r="V11" i="3"/>
  <c r="U11" i="3"/>
  <c r="U18" i="3" s="1"/>
  <c r="S11" i="3"/>
  <c r="R11" i="3"/>
  <c r="O11" i="3"/>
  <c r="L11" i="3"/>
  <c r="V14" i="7"/>
  <c r="V16" i="7" s="1"/>
  <c r="U14" i="7"/>
  <c r="U16" i="7" s="1"/>
  <c r="S14" i="7"/>
  <c r="S16" i="7" s="1"/>
  <c r="R14" i="7"/>
  <c r="O14" i="7"/>
  <c r="L14" i="7"/>
  <c r="K14" i="7"/>
  <c r="K64" i="8"/>
  <c r="R56" i="8"/>
  <c r="R55" i="8"/>
  <c r="R54" i="8"/>
  <c r="R47" i="8" l="1"/>
  <c r="R48" i="8"/>
  <c r="R49" i="8"/>
  <c r="R50" i="8"/>
  <c r="R51" i="8"/>
  <c r="R52" i="8"/>
  <c r="R53" i="8"/>
  <c r="R46" i="8"/>
  <c r="R57" i="8" l="1"/>
  <c r="R44" i="8"/>
  <c r="V60" i="8"/>
  <c r="Q60" i="8"/>
  <c r="M60" i="8"/>
  <c r="V58" i="8"/>
  <c r="Q58" i="8"/>
  <c r="M58" i="8"/>
  <c r="R64" i="8" l="1"/>
  <c r="P60" i="8"/>
  <c r="Y60" i="8" s="1"/>
  <c r="P58" i="8"/>
  <c r="M56" i="8"/>
  <c r="M55" i="8"/>
  <c r="M54" i="8"/>
  <c r="M53" i="8"/>
  <c r="M52" i="8"/>
  <c r="M51" i="8"/>
  <c r="M50" i="8"/>
  <c r="M49" i="8"/>
  <c r="M48" i="8"/>
  <c r="M61" i="8"/>
  <c r="M59" i="8"/>
  <c r="M47" i="8"/>
  <c r="M46" i="8"/>
  <c r="M45" i="8"/>
  <c r="M57" i="8" l="1"/>
  <c r="M44" i="8"/>
  <c r="Y58" i="8"/>
  <c r="T58" i="1"/>
  <c r="Q58" i="1"/>
  <c r="M58" i="1"/>
  <c r="T57" i="1"/>
  <c r="Q57" i="1"/>
  <c r="M57" i="1"/>
  <c r="L61" i="1"/>
  <c r="K61" i="1" l="1"/>
  <c r="P58" i="1"/>
  <c r="W58" i="1" s="1"/>
  <c r="P57" i="1"/>
  <c r="W57" i="1" s="1"/>
  <c r="M34" i="8" l="1"/>
  <c r="X64" i="8" s="1"/>
  <c r="M10" i="8"/>
  <c r="M11" i="8"/>
  <c r="M12" i="8"/>
  <c r="M19" i="8"/>
  <c r="M9" i="8"/>
  <c r="M18" i="8" l="1"/>
  <c r="M17" i="8"/>
  <c r="M31" i="8" l="1"/>
  <c r="M30" i="8" l="1"/>
  <c r="M29" i="8" l="1"/>
  <c r="M28" i="8" l="1"/>
  <c r="S27" i="8" l="1"/>
  <c r="S28" i="8"/>
  <c r="S29" i="8"/>
  <c r="S31" i="8"/>
  <c r="S8" i="8" l="1"/>
  <c r="S64" i="8" s="1"/>
  <c r="M24" i="8"/>
  <c r="M25" i="8"/>
  <c r="M26" i="8"/>
  <c r="M27" i="8"/>
  <c r="V39" i="8" l="1"/>
  <c r="V37" i="8" l="1"/>
  <c r="T25" i="1" l="1"/>
  <c r="T26" i="1"/>
  <c r="T27" i="1"/>
  <c r="T28" i="1"/>
  <c r="T30" i="1"/>
  <c r="Q25" i="1"/>
  <c r="Q26" i="1"/>
  <c r="Q27" i="1"/>
  <c r="Q28" i="1"/>
  <c r="Q29" i="1"/>
  <c r="Q30" i="1"/>
  <c r="M41" i="1"/>
  <c r="M46" i="1"/>
  <c r="M47" i="1"/>
  <c r="M48" i="1"/>
  <c r="M49" i="1"/>
  <c r="M50" i="1"/>
  <c r="M51" i="1"/>
  <c r="M52" i="1"/>
  <c r="M53" i="1"/>
  <c r="M59" i="1"/>
  <c r="M45" i="1"/>
  <c r="M54" i="1"/>
  <c r="M55" i="1"/>
  <c r="M56" i="1"/>
  <c r="T41" i="1"/>
  <c r="T46" i="1"/>
  <c r="T47" i="1"/>
  <c r="T48" i="1"/>
  <c r="T49" i="1"/>
  <c r="T50" i="1"/>
  <c r="T51" i="1"/>
  <c r="T52" i="1"/>
  <c r="T53" i="1"/>
  <c r="T59" i="1"/>
  <c r="T54" i="1"/>
  <c r="T55" i="1"/>
  <c r="T56" i="1"/>
  <c r="Q41" i="1"/>
  <c r="Q46" i="1"/>
  <c r="Q47" i="1"/>
  <c r="Q48" i="1"/>
  <c r="Q49" i="1"/>
  <c r="Q50" i="1"/>
  <c r="Q51" i="1"/>
  <c r="Q52" i="1"/>
  <c r="Q53" i="1"/>
  <c r="Q59" i="1"/>
  <c r="Q45" i="1"/>
  <c r="Q54" i="1"/>
  <c r="Q55" i="1"/>
  <c r="Q56" i="1"/>
  <c r="T21" i="1" l="1"/>
  <c r="P45" i="1"/>
  <c r="W45" i="1" s="1"/>
  <c r="P30" i="1"/>
  <c r="W30" i="1" s="1"/>
  <c r="P28" i="1"/>
  <c r="W28" i="1" s="1"/>
  <c r="P51" i="1"/>
  <c r="W51" i="1" s="1"/>
  <c r="P59" i="1"/>
  <c r="W59" i="1" s="1"/>
  <c r="P25" i="1"/>
  <c r="W25" i="1" s="1"/>
  <c r="P55" i="1"/>
  <c r="W55" i="1" s="1"/>
  <c r="P52" i="1"/>
  <c r="W52" i="1" s="1"/>
  <c r="P50" i="1"/>
  <c r="W50" i="1" s="1"/>
  <c r="P48" i="1"/>
  <c r="W48" i="1" s="1"/>
  <c r="P47" i="1"/>
  <c r="W47" i="1" s="1"/>
  <c r="P53" i="1"/>
  <c r="W53" i="1" s="1"/>
  <c r="P46" i="1"/>
  <c r="W46" i="1" s="1"/>
  <c r="P49" i="1"/>
  <c r="W49" i="1" s="1"/>
  <c r="P41" i="1"/>
  <c r="W41" i="1" s="1"/>
  <c r="P27" i="1"/>
  <c r="W27" i="1" s="1"/>
  <c r="P26" i="1"/>
  <c r="W26" i="1" s="1"/>
  <c r="P54" i="1"/>
  <c r="W54" i="1" s="1"/>
  <c r="P56" i="1"/>
  <c r="W56" i="1" s="1"/>
  <c r="P29" i="1"/>
  <c r="W29" i="1" s="1"/>
  <c r="R8" i="7" l="1"/>
  <c r="R16" i="7" s="1"/>
  <c r="M43" i="8"/>
  <c r="M42" i="8"/>
  <c r="M41" i="8"/>
  <c r="V41" i="8"/>
  <c r="Q41" i="8"/>
  <c r="V42" i="8"/>
  <c r="Q42" i="8"/>
  <c r="P41" i="8" l="1"/>
  <c r="Y41" i="8" s="1"/>
  <c r="P42" i="8"/>
  <c r="Y42" i="8" s="1"/>
  <c r="V50" i="8"/>
  <c r="Q50" i="8"/>
  <c r="V49" i="8"/>
  <c r="Q49" i="8"/>
  <c r="V48" i="8"/>
  <c r="Q48" i="8"/>
  <c r="V61" i="8"/>
  <c r="Q61" i="8"/>
  <c r="V59" i="8"/>
  <c r="Q59" i="8"/>
  <c r="V47" i="8"/>
  <c r="Q47" i="8"/>
  <c r="V46" i="8"/>
  <c r="Q46" i="8"/>
  <c r="V45" i="8"/>
  <c r="Q45" i="8"/>
  <c r="V54" i="8"/>
  <c r="Q54" i="8"/>
  <c r="V53" i="8"/>
  <c r="Q53" i="8"/>
  <c r="V52" i="8"/>
  <c r="Q52" i="8"/>
  <c r="V51" i="8"/>
  <c r="Q51" i="8"/>
  <c r="V55" i="8"/>
  <c r="Q55" i="8"/>
  <c r="V56" i="8"/>
  <c r="Q56" i="8"/>
  <c r="Q44" i="8" l="1"/>
  <c r="V44" i="8"/>
  <c r="P45" i="8"/>
  <c r="P50" i="8"/>
  <c r="Y50" i="8" s="1"/>
  <c r="P52" i="8"/>
  <c r="Y52" i="8" s="1"/>
  <c r="P54" i="8"/>
  <c r="Y54" i="8" s="1"/>
  <c r="P59" i="8"/>
  <c r="P48" i="8"/>
  <c r="Y48" i="8" s="1"/>
  <c r="P61" i="8"/>
  <c r="Y61" i="8" s="1"/>
  <c r="P49" i="8"/>
  <c r="Y49" i="8" s="1"/>
  <c r="P47" i="8"/>
  <c r="Y47" i="8" s="1"/>
  <c r="P55" i="8"/>
  <c r="Y55" i="8" s="1"/>
  <c r="P51" i="8"/>
  <c r="Y51" i="8" s="1"/>
  <c r="P46" i="8"/>
  <c r="P53" i="8"/>
  <c r="Y53" i="8" s="1"/>
  <c r="P56" i="8"/>
  <c r="Y56" i="8" s="1"/>
  <c r="P44" i="8" l="1"/>
  <c r="Y59" i="8"/>
  <c r="Y45" i="8"/>
  <c r="Y46" i="8"/>
  <c r="Y44" i="8" l="1"/>
  <c r="Q17" i="8"/>
  <c r="Q18" i="8"/>
  <c r="V17" i="8"/>
  <c r="V18" i="8"/>
  <c r="V34" i="8"/>
  <c r="V24" i="8"/>
  <c r="V25" i="8"/>
  <c r="V26" i="8"/>
  <c r="V27" i="8"/>
  <c r="V28" i="8"/>
  <c r="V29" i="8"/>
  <c r="V30" i="8"/>
  <c r="V31" i="8"/>
  <c r="Q34" i="8"/>
  <c r="Q24" i="8"/>
  <c r="Q25" i="8"/>
  <c r="Q26" i="8"/>
  <c r="Q27" i="8"/>
  <c r="Q28" i="8"/>
  <c r="Q29" i="8"/>
  <c r="Q30" i="8"/>
  <c r="Q31" i="8"/>
  <c r="P25" i="8" l="1"/>
  <c r="Y25" i="8" s="1"/>
  <c r="P28" i="8"/>
  <c r="Y28" i="8" s="1"/>
  <c r="P24" i="8"/>
  <c r="Y24" i="8" s="1"/>
  <c r="P31" i="8"/>
  <c r="Y31" i="8" s="1"/>
  <c r="P27" i="8"/>
  <c r="Y27" i="8" s="1"/>
  <c r="P30" i="8"/>
  <c r="Y30" i="8" s="1"/>
  <c r="P29" i="8"/>
  <c r="Y29" i="8" s="1"/>
  <c r="P18" i="8"/>
  <c r="Y18" i="8" s="1"/>
  <c r="P34" i="8"/>
  <c r="Y34" i="8" s="1"/>
  <c r="P17" i="8"/>
  <c r="P26" i="8"/>
  <c r="Y26" i="8" s="1"/>
  <c r="Y17" i="8" l="1"/>
  <c r="Q13" i="1"/>
  <c r="Q14" i="1"/>
  <c r="Q12" i="1"/>
  <c r="Q8" i="1" s="1"/>
  <c r="M11" i="1" l="1"/>
  <c r="Q13" i="7" l="1"/>
  <c r="P13" i="7" l="1"/>
  <c r="M13" i="7"/>
  <c r="L12" i="7"/>
  <c r="L8" i="7" s="1"/>
  <c r="L16" i="7" s="1"/>
  <c r="W13" i="7" l="1"/>
  <c r="M9" i="3" l="1"/>
  <c r="O9" i="7" l="1"/>
  <c r="O8" i="7" s="1"/>
  <c r="O16" i="7" s="1"/>
  <c r="T17" i="3" l="1"/>
  <c r="T16" i="3" s="1"/>
  <c r="Q17" i="3"/>
  <c r="M17" i="3"/>
  <c r="M16" i="3" s="1"/>
  <c r="T14" i="1"/>
  <c r="P14" i="1" s="1"/>
  <c r="W14" i="1" s="1"/>
  <c r="M14" i="1"/>
  <c r="T13" i="1"/>
  <c r="M13" i="1"/>
  <c r="Q16" i="3" l="1"/>
  <c r="P17" i="3"/>
  <c r="P13" i="1"/>
  <c r="W13" i="1" s="1"/>
  <c r="P16" i="3" l="1"/>
  <c r="W17" i="3"/>
  <c r="W16" i="3" s="1"/>
  <c r="T12" i="1"/>
  <c r="T8" i="1" s="1"/>
  <c r="M12" i="1"/>
  <c r="T44" i="1"/>
  <c r="Q44" i="1"/>
  <c r="M44" i="1"/>
  <c r="T43" i="1"/>
  <c r="Q43" i="1"/>
  <c r="M43" i="1"/>
  <c r="T42" i="1"/>
  <c r="Q42" i="1"/>
  <c r="M42" i="1"/>
  <c r="T40" i="1"/>
  <c r="Q40" i="1"/>
  <c r="M40" i="1"/>
  <c r="M39" i="1" s="1"/>
  <c r="T39" i="1" l="1"/>
  <c r="P42" i="1"/>
  <c r="Q39" i="1"/>
  <c r="E29" i="6"/>
  <c r="D29" i="6"/>
  <c r="P44" i="1"/>
  <c r="W44" i="1" s="1"/>
  <c r="P12" i="1"/>
  <c r="W12" i="1" s="1"/>
  <c r="P40" i="1"/>
  <c r="W42" i="1"/>
  <c r="P43" i="1"/>
  <c r="W43" i="1" s="1"/>
  <c r="P39" i="1" l="1"/>
  <c r="W40" i="1"/>
  <c r="W39" i="1" s="1"/>
  <c r="V43" i="8" l="1"/>
  <c r="V63" i="8"/>
  <c r="V57" i="8" s="1"/>
  <c r="G10" i="6" s="1"/>
  <c r="Q63" i="8"/>
  <c r="Q57" i="8" s="1"/>
  <c r="C10" i="6" s="1"/>
  <c r="P63" i="8" l="1"/>
  <c r="P57" i="8" s="1"/>
  <c r="Y63" i="8" l="1"/>
  <c r="Y57" i="8" s="1"/>
  <c r="V40" i="8"/>
  <c r="Q40" i="8"/>
  <c r="M40" i="8"/>
  <c r="P40" i="8" l="1"/>
  <c r="Y40" i="8" s="1"/>
  <c r="T9" i="13" l="1"/>
  <c r="Q39" i="8" l="1"/>
  <c r="M39" i="8"/>
  <c r="P39" i="8" l="1"/>
  <c r="Y39" i="8" s="1"/>
  <c r="T8" i="14"/>
  <c r="P8" i="14"/>
  <c r="K8" i="14"/>
  <c r="H10" i="6" l="1"/>
  <c r="H22" i="6" l="1"/>
  <c r="H13" i="6"/>
  <c r="C28" i="6" l="1"/>
  <c r="H19" i="6"/>
  <c r="H8" i="6"/>
  <c r="W8" i="14" l="1"/>
  <c r="W11" i="14" s="1"/>
  <c r="V8" i="14"/>
  <c r="V11" i="14" s="1"/>
  <c r="U8" i="14"/>
  <c r="U11" i="14" s="1"/>
  <c r="T11" i="14"/>
  <c r="S8" i="14"/>
  <c r="S11" i="14" s="1"/>
  <c r="R8" i="14"/>
  <c r="R11" i="14" s="1"/>
  <c r="Q8" i="14"/>
  <c r="Q11" i="14" s="1"/>
  <c r="C11" i="6" s="1"/>
  <c r="C26" i="6" s="1"/>
  <c r="P11" i="14"/>
  <c r="O8" i="14"/>
  <c r="O11" i="14" s="1"/>
  <c r="M8" i="14"/>
  <c r="M11" i="14" s="1"/>
  <c r="L8" i="14"/>
  <c r="L11" i="14" s="1"/>
  <c r="K11" i="14"/>
  <c r="G11" i="6" l="1"/>
  <c r="G26" i="6" s="1"/>
  <c r="T11" i="7"/>
  <c r="Q11" i="7"/>
  <c r="M11" i="7"/>
  <c r="H11" i="6" l="1"/>
  <c r="P11" i="7"/>
  <c r="W11" i="7" s="1"/>
  <c r="Q43" i="8" l="1"/>
  <c r="P43" i="8" s="1"/>
  <c r="Y43" i="8" l="1"/>
  <c r="V33" i="8" l="1"/>
  <c r="M16" i="8" l="1"/>
  <c r="M15" i="7" l="1"/>
  <c r="M14" i="7" s="1"/>
  <c r="M12" i="7"/>
  <c r="M20" i="8" l="1"/>
  <c r="T23" i="1" l="1"/>
  <c r="Q23" i="1"/>
  <c r="P23" i="1" l="1"/>
  <c r="W23" i="1" l="1"/>
  <c r="M23" i="1"/>
  <c r="T12" i="7" l="1"/>
  <c r="Q12" i="7"/>
  <c r="P12" i="7" l="1"/>
  <c r="W12" i="7" s="1"/>
  <c r="M14" i="3" l="1"/>
  <c r="Q14" i="3"/>
  <c r="P14" i="3" s="1"/>
  <c r="T14" i="3"/>
  <c r="T13" i="3" s="1"/>
  <c r="G15" i="6" l="1"/>
  <c r="T13" i="13"/>
  <c r="Q13" i="13"/>
  <c r="M13" i="13"/>
  <c r="T12" i="13"/>
  <c r="Q12" i="13"/>
  <c r="M12" i="13"/>
  <c r="V11" i="13"/>
  <c r="U11" i="13"/>
  <c r="S11" i="13"/>
  <c r="R11" i="13"/>
  <c r="O11" i="13"/>
  <c r="L11" i="13"/>
  <c r="K11" i="13"/>
  <c r="W10" i="13"/>
  <c r="T10" i="13"/>
  <c r="Q10" i="13"/>
  <c r="M10" i="13"/>
  <c r="Q9" i="13"/>
  <c r="M9" i="13"/>
  <c r="V8" i="13"/>
  <c r="V14" i="13" s="1"/>
  <c r="U8" i="13"/>
  <c r="U14" i="13" s="1"/>
  <c r="S8" i="13"/>
  <c r="S14" i="13" s="1"/>
  <c r="R8" i="13"/>
  <c r="R14" i="13" s="1"/>
  <c r="O8" i="13"/>
  <c r="O14" i="13" s="1"/>
  <c r="L8" i="13"/>
  <c r="L14" i="13" s="1"/>
  <c r="K8" i="13"/>
  <c r="K14" i="13" s="1"/>
  <c r="W14" i="3" l="1"/>
  <c r="P13" i="13"/>
  <c r="W13" i="13" s="1"/>
  <c r="Q8" i="13"/>
  <c r="Q14" i="13" s="1"/>
  <c r="T11" i="13"/>
  <c r="M8" i="13"/>
  <c r="M14" i="13" s="1"/>
  <c r="T8" i="13"/>
  <c r="T14" i="13" s="1"/>
  <c r="M11" i="13"/>
  <c r="P9" i="13"/>
  <c r="W9" i="13" s="1"/>
  <c r="P12" i="13"/>
  <c r="W12" i="13" s="1"/>
  <c r="Q11" i="13"/>
  <c r="P11" i="13" l="1"/>
  <c r="W11" i="13"/>
  <c r="W8" i="13"/>
  <c r="W14" i="13" s="1"/>
  <c r="P8" i="13"/>
  <c r="P14" i="13" s="1"/>
  <c r="K9" i="7" l="1"/>
  <c r="K8" i="7" s="1"/>
  <c r="K16" i="7" s="1"/>
  <c r="T15" i="7"/>
  <c r="Q15" i="7"/>
  <c r="T12" i="3"/>
  <c r="T11" i="3" s="1"/>
  <c r="Q12" i="3"/>
  <c r="Q11" i="3" s="1"/>
  <c r="M12" i="3"/>
  <c r="M11" i="3" s="1"/>
  <c r="T15" i="3"/>
  <c r="Q15" i="3"/>
  <c r="Q13" i="3" s="1"/>
  <c r="M15" i="3"/>
  <c r="M13" i="3" s="1"/>
  <c r="M18" i="3" s="1"/>
  <c r="C15" i="6" l="1"/>
  <c r="H15" i="6" s="1"/>
  <c r="P15" i="3"/>
  <c r="P15" i="7"/>
  <c r="P12" i="3"/>
  <c r="P11" i="3" s="1"/>
  <c r="V10" i="8"/>
  <c r="Q10" i="8"/>
  <c r="Q35" i="8"/>
  <c r="V35" i="8"/>
  <c r="W15" i="3" l="1"/>
  <c r="W13" i="3" s="1"/>
  <c r="P13" i="3"/>
  <c r="P35" i="8"/>
  <c r="Y35" i="8" s="1"/>
  <c r="W15" i="7"/>
  <c r="W12" i="3"/>
  <c r="W11" i="3" s="1"/>
  <c r="E23" i="6" l="1"/>
  <c r="D23" i="6"/>
  <c r="T16" i="1" l="1"/>
  <c r="H20" i="6" l="1"/>
  <c r="H21" i="6"/>
  <c r="H28" i="6" s="1"/>
  <c r="P10" i="8" l="1"/>
  <c r="Q17" i="1" l="1"/>
  <c r="Q15" i="1" s="1"/>
  <c r="Q9" i="1"/>
  <c r="Q11" i="1"/>
  <c r="Q10" i="1"/>
  <c r="Q24" i="1"/>
  <c r="Q22" i="1"/>
  <c r="M17" i="1"/>
  <c r="M15" i="1" s="1"/>
  <c r="M9" i="1"/>
  <c r="M10" i="1"/>
  <c r="Q21" i="1" l="1"/>
  <c r="C7" i="6" s="1"/>
  <c r="M8" i="1"/>
  <c r="C6" i="6"/>
  <c r="M21" i="8"/>
  <c r="M22" i="8"/>
  <c r="M35" i="8"/>
  <c r="M36" i="8"/>
  <c r="M37" i="8"/>
  <c r="M23" i="8"/>
  <c r="M38" i="8"/>
  <c r="Q61" i="1" l="1"/>
  <c r="M8" i="8"/>
  <c r="M24" i="1"/>
  <c r="Q9" i="8" l="1"/>
  <c r="Q11" i="8"/>
  <c r="V11" i="8"/>
  <c r="V9" i="8"/>
  <c r="P9" i="8" l="1"/>
  <c r="P11" i="8"/>
  <c r="T17" i="1" l="1"/>
  <c r="T15" i="1" s="1"/>
  <c r="T22" i="1"/>
  <c r="T24" i="1"/>
  <c r="G7" i="6" l="1"/>
  <c r="P17" i="1"/>
  <c r="W17" i="1" s="1"/>
  <c r="V22" i="8"/>
  <c r="V19" i="8"/>
  <c r="V36" i="8"/>
  <c r="V23" i="8"/>
  <c r="V38" i="8"/>
  <c r="Q22" i="8"/>
  <c r="Q19" i="8"/>
  <c r="Q36" i="8"/>
  <c r="Q37" i="8"/>
  <c r="Q23" i="8"/>
  <c r="Q38" i="8"/>
  <c r="V32" i="8" l="1"/>
  <c r="H7" i="6"/>
  <c r="P36" i="8"/>
  <c r="P23" i="8"/>
  <c r="Y23" i="8" s="1"/>
  <c r="P22" i="8"/>
  <c r="Y22" i="8" s="1"/>
  <c r="P19" i="8"/>
  <c r="Y19" i="8" s="1"/>
  <c r="P38" i="8"/>
  <c r="Y38" i="8" s="1"/>
  <c r="Y10" i="8" l="1"/>
  <c r="V21" i="8" l="1"/>
  <c r="Q21" i="8"/>
  <c r="Y36" i="8"/>
  <c r="P37" i="8" l="1"/>
  <c r="Y9" i="8"/>
  <c r="P21" i="8"/>
  <c r="Y21" i="8" s="1"/>
  <c r="Y37" i="8" l="1"/>
  <c r="P22" i="1" l="1"/>
  <c r="M22" i="1"/>
  <c r="M21" i="1" l="1"/>
  <c r="M61" i="1" s="1"/>
  <c r="W22" i="1"/>
  <c r="P16" i="1"/>
  <c r="P15" i="1" s="1"/>
  <c r="W16" i="1" l="1"/>
  <c r="W15" i="1" s="1"/>
  <c r="P24" i="1"/>
  <c r="P21" i="1" s="1"/>
  <c r="W24" i="1" l="1"/>
  <c r="W21" i="1" s="1"/>
  <c r="T9" i="3" l="1"/>
  <c r="T8" i="3" s="1"/>
  <c r="Q9" i="3"/>
  <c r="Q8" i="3" s="1"/>
  <c r="G14" i="6" l="1"/>
  <c r="T18" i="3"/>
  <c r="C14" i="6"/>
  <c r="Q18" i="3"/>
  <c r="P9" i="3"/>
  <c r="P8" i="3" s="1"/>
  <c r="P18" i="3" s="1"/>
  <c r="G32" i="6"/>
  <c r="M10" i="3"/>
  <c r="Q10" i="3"/>
  <c r="T10" i="3"/>
  <c r="P10" i="3" l="1"/>
  <c r="W9" i="3"/>
  <c r="W8" i="3" s="1"/>
  <c r="W18" i="3" s="1"/>
  <c r="W10" i="3" l="1"/>
  <c r="H18" i="6" l="1"/>
  <c r="H32" i="6" s="1"/>
  <c r="C32" i="6"/>
  <c r="V20" i="8"/>
  <c r="Q20" i="8"/>
  <c r="Y11" i="8"/>
  <c r="Q33" i="8"/>
  <c r="Q32" i="8" s="1"/>
  <c r="V16" i="8"/>
  <c r="Q16" i="8"/>
  <c r="V12" i="8"/>
  <c r="Q12" i="8"/>
  <c r="Q8" i="8" l="1"/>
  <c r="V8" i="8"/>
  <c r="P20" i="8"/>
  <c r="Y20" i="8" s="1"/>
  <c r="P33" i="8"/>
  <c r="P32" i="8" s="1"/>
  <c r="P12" i="8"/>
  <c r="P16" i="8"/>
  <c r="M33" i="8"/>
  <c r="M32" i="8" s="1"/>
  <c r="M64" i="8" s="1"/>
  <c r="P8" i="8" l="1"/>
  <c r="P64" i="8" s="1"/>
  <c r="V64" i="8"/>
  <c r="G9" i="6"/>
  <c r="Q64" i="8"/>
  <c r="C9" i="6"/>
  <c r="Y16" i="8"/>
  <c r="Y33" i="8"/>
  <c r="Y32" i="8" s="1"/>
  <c r="Y12" i="8"/>
  <c r="Y8" i="8" l="1"/>
  <c r="Y64" i="8" s="1"/>
  <c r="H9" i="6"/>
  <c r="T14" i="7"/>
  <c r="Q14" i="7"/>
  <c r="T10" i="7"/>
  <c r="Q10" i="7"/>
  <c r="M10" i="7"/>
  <c r="T9" i="7"/>
  <c r="Q9" i="7"/>
  <c r="M9" i="7"/>
  <c r="M8" i="7" s="1"/>
  <c r="M16" i="7" s="1"/>
  <c r="Q8" i="7" l="1"/>
  <c r="Q16" i="7" s="1"/>
  <c r="C12" i="6" s="1"/>
  <c r="T8" i="7"/>
  <c r="T16" i="7" s="1"/>
  <c r="G12" i="6" s="1"/>
  <c r="P9" i="7"/>
  <c r="P8" i="7" s="1"/>
  <c r="P14" i="7"/>
  <c r="P10" i="7"/>
  <c r="P16" i="7" l="1"/>
  <c r="C27" i="6"/>
  <c r="C29" i="6" s="1"/>
  <c r="C31" i="6"/>
  <c r="W14" i="7"/>
  <c r="W9" i="7"/>
  <c r="W10" i="7"/>
  <c r="C33" i="6" l="1"/>
  <c r="W8" i="7"/>
  <c r="W16" i="7" s="1"/>
  <c r="T10" i="1"/>
  <c r="T11" i="1"/>
  <c r="P11" i="1" s="1"/>
  <c r="W11" i="1" s="1"/>
  <c r="T9" i="1"/>
  <c r="P9" i="1" l="1"/>
  <c r="P10" i="1"/>
  <c r="P8" i="1" l="1"/>
  <c r="P61" i="1" s="1"/>
  <c r="T61" i="1"/>
  <c r="G6" i="6"/>
  <c r="W9" i="1"/>
  <c r="W10" i="1"/>
  <c r="W8" i="1" l="1"/>
  <c r="W61" i="1" s="1"/>
  <c r="G31" i="6"/>
  <c r="G27" i="6"/>
  <c r="G33" i="6" l="1"/>
  <c r="H14" i="6"/>
  <c r="H5" i="6" l="1"/>
  <c r="H26" i="6" s="1"/>
  <c r="H12" i="6" l="1"/>
  <c r="H17" i="6" l="1"/>
  <c r="F29" i="6"/>
  <c r="F23" i="6"/>
  <c r="G29" i="6" l="1"/>
  <c r="C23" i="6"/>
  <c r="H6" i="6" l="1"/>
  <c r="G23" i="6"/>
  <c r="H31" i="6" l="1"/>
  <c r="H33" i="6" s="1"/>
  <c r="H27" i="6"/>
  <c r="H29" i="6" s="1"/>
  <c r="H23"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tc={EC99936A-3F49-4652-A148-4C5C76E9E5AF}</author>
  </authors>
  <commentList>
    <comment ref="M9" authorId="0" shapeId="0" xr:uid="{EC99936A-3F49-4652-A148-4C5C76E9E5AF}">
      <text>
        <t>[Komentář ve vlákně]
Vaše verze aplikace Excel vám umožňuje číst tento komentář ve vlákně, ale jakékoli jeho úpravy se odeberou, pokud se soubor otevře v novější verzi aplikace Excel. Další informace: https://go.microsoft.com/fwlink/?linkid=870924
Komentář:
    Podíl OK je v letech 2024 a 2025 v plné výši, jak přijde dotace bude vrácena do rozpočtu OK</t>
      </text>
    </comment>
  </commentList>
</comments>
</file>

<file path=xl/sharedStrings.xml><?xml version="1.0" encoding="utf-8"?>
<sst xmlns="http://schemas.openxmlformats.org/spreadsheetml/2006/main" count="1331" uniqueCount="480">
  <si>
    <t>Správce:</t>
  </si>
  <si>
    <t>vedoucí odboru</t>
  </si>
  <si>
    <t>v tis. Kč</t>
  </si>
  <si>
    <t>Poř. číslo</t>
  </si>
  <si>
    <t>Oblast</t>
  </si>
  <si>
    <t>§</t>
  </si>
  <si>
    <t>pol.</t>
  </si>
  <si>
    <t>Sesk. pol.</t>
  </si>
  <si>
    <t>ORG</t>
  </si>
  <si>
    <t>Název akce:</t>
  </si>
  <si>
    <t>Popis:</t>
  </si>
  <si>
    <t>Stávající dokumentace</t>
  </si>
  <si>
    <t>K zajištění</t>
  </si>
  <si>
    <t xml:space="preserve">Celkové náklady s DPH v tis. Kč           </t>
  </si>
  <si>
    <t>Dotace</t>
  </si>
  <si>
    <t>Podíl OK</t>
  </si>
  <si>
    <t>poznámka</t>
  </si>
  <si>
    <t>Realizace</t>
  </si>
  <si>
    <t>Projektová dokumentace</t>
  </si>
  <si>
    <t>podíl OK (uznatelné náklady)</t>
  </si>
  <si>
    <t>Podíl OK (neuznatelné náklady)</t>
  </si>
  <si>
    <t>z toho:</t>
  </si>
  <si>
    <t>Termín realizace od - do (měsíc/ rok)</t>
  </si>
  <si>
    <t>Odbor investic</t>
  </si>
  <si>
    <t>Ing. Miroslav Kubín</t>
  </si>
  <si>
    <t>ORJ 52</t>
  </si>
  <si>
    <t>ORJ 52 - Oblast školství  - projekty spolufinancované z evropských fondů a národních fondů - investiční</t>
  </si>
  <si>
    <t>Celkem za ORJ 52 - oblast školství</t>
  </si>
  <si>
    <t>ORJ 52 - Oblast kultury  - projekty spolufinancované z evropských fondů a národních fondů - investiční</t>
  </si>
  <si>
    <t>Celkem za ORJ 52 - oblast kultury</t>
  </si>
  <si>
    <t>PV</t>
  </si>
  <si>
    <t>realizace</t>
  </si>
  <si>
    <t>OL</t>
  </si>
  <si>
    <t>PR</t>
  </si>
  <si>
    <t>ORJ 52 - Oblast zdravotnictví  - projekty spolufinancované z evropských fondů a národních fondů - investiční</t>
  </si>
  <si>
    <t>Celkem za ORJ 52 - oblast zdravotnictví</t>
  </si>
  <si>
    <t>2023-2024</t>
  </si>
  <si>
    <t>PD</t>
  </si>
  <si>
    <t>SU</t>
  </si>
  <si>
    <t>Vlastivědné muzeum v Olomouci - Revitalizace vodních prvků v zámeckém parku Čechy pod Kosířem</t>
  </si>
  <si>
    <t>2023-2025</t>
  </si>
  <si>
    <t>Název listu přílohy</t>
  </si>
  <si>
    <t>Předfinancování - rozpočet OK</t>
  </si>
  <si>
    <t>Nájemné SMN</t>
  </si>
  <si>
    <t>Požadavky na rozpočet OK</t>
  </si>
  <si>
    <t>školství</t>
  </si>
  <si>
    <t>kultury</t>
  </si>
  <si>
    <t>zdravotnictví</t>
  </si>
  <si>
    <t>CELKEM</t>
  </si>
  <si>
    <t>Odborný léčebný ústav, Paseka  - Modernizace lůžkového fondu pavilonu A</t>
  </si>
  <si>
    <t>Střední škola řezbářská, Tovačov, Nádražní 146 - Centrum odborné přípravy pro obory řezbářství</t>
  </si>
  <si>
    <t>ORJ 50</t>
  </si>
  <si>
    <t>ORJ 50 - Oblast dopravy  - projekty spolufinancované z evropských fondů a národních fondů - investiční</t>
  </si>
  <si>
    <t>II/366 Prostějov - přeložka silnice</t>
  </si>
  <si>
    <t>DPS</t>
  </si>
  <si>
    <t>2019-2022</t>
  </si>
  <si>
    <t>II/436 Přerov - Doloplazy - kř. II/437</t>
  </si>
  <si>
    <t>Celkem za ORJ 50 - oblast dopravy</t>
  </si>
  <si>
    <t xml:space="preserve">doplatky za ušlý zisk dle uzavřených smluv až do roku 2026 </t>
  </si>
  <si>
    <t>ORJ 52 - Oblast sociální  - projekty spolufinancované z evropských fondů a národních fondů - investiční</t>
  </si>
  <si>
    <t>Návrh rozpočtu - předfinancování - část EU z rozpočtu</t>
  </si>
  <si>
    <t>Návrh rozpočtu - předfinancování - část SR rozpočtu</t>
  </si>
  <si>
    <t>Transformace příspěvkové organizace Nové Zámky – poskytovatel sociálních služeb - IV.etapa  - novostavba RD Zábřeh, Malá Strana</t>
  </si>
  <si>
    <t>PD, realizace</t>
  </si>
  <si>
    <t>Celkem za ORJ 52 - oblast sociální</t>
  </si>
  <si>
    <t>SMN a.s. - o.z. Nemocnice Přerov- urgentní příjem</t>
  </si>
  <si>
    <t>SMN a.s. - o.z. Nemocnice Prostějov - urgentní příjem</t>
  </si>
  <si>
    <t>SMN a.s. - o.z. Nemocnice Šternberk - urgentní příjem</t>
  </si>
  <si>
    <t>Rezerva na přípravu a podání projektů</t>
  </si>
  <si>
    <t>2024-2025</t>
  </si>
  <si>
    <t>Realizace energeticky úsporných opatření - SPŠ Hranice</t>
  </si>
  <si>
    <t>Transformace příspěvkové organizace Centrum Dominika Kokory - objekt Kokory č. p. 299</t>
  </si>
  <si>
    <t>Domov pro seniory Červenka - Nový pavilon</t>
  </si>
  <si>
    <t>Transformace příspěvkové organizace Nové Zámky – poskytovatel sociálních služeb – objekt Senice na Hané</t>
  </si>
  <si>
    <t xml:space="preserve">Transformace příspěvkové organizace Domov „Na Zámku“ Nezamyslice – objekt Němčice nad Hanou </t>
  </si>
  <si>
    <t xml:space="preserve">Transformace příspěvkové organizace Domov Na zámečku Rokytnice – objekt Přerov, Pod Skalkou </t>
  </si>
  <si>
    <t xml:space="preserve">Transformace příspěvkové organizace Nové Zámky – poskytovatel sociálních služeb – objekt Slatinice </t>
  </si>
  <si>
    <t>Transformace příspěvkové organizace Vincentinum – poskytovatel sociálních služeb Šternberk – objekt Střelice</t>
  </si>
  <si>
    <t>Transformace příspěvkové organizace Domov Na zámečku Rokytnice – objekt Lipník n/B</t>
  </si>
  <si>
    <t>CSS Prostějov – Domov sester</t>
  </si>
  <si>
    <t>2024-2026</t>
  </si>
  <si>
    <t>JE</t>
  </si>
  <si>
    <t>sociální</t>
  </si>
  <si>
    <t>dopravy</t>
  </si>
  <si>
    <t>územní plánování</t>
  </si>
  <si>
    <t>z toho SMN</t>
  </si>
  <si>
    <t>Z toho OK</t>
  </si>
  <si>
    <t>Transformace příspěvkové organizace Domov Větrný mlýn Skalička - objekt Hranice, Jungmanova</t>
  </si>
  <si>
    <t>Očekávaná skutečnost 
 31. 12. 2023</t>
  </si>
  <si>
    <t xml:space="preserve">Předfinancování celkem 2024                             (EU + SR) </t>
  </si>
  <si>
    <t>2025-2026</t>
  </si>
  <si>
    <t>Střední škola zemědělská, Přerov – rekonstrukce gastroprovozu</t>
  </si>
  <si>
    <t xml:space="preserve">Střední škola gastronomie a služeb, Přerov - rekonstrukce gastroprovozu </t>
  </si>
  <si>
    <t xml:space="preserve">Střední škola polytechnická, Olomouc - rekonstrukce gastroprovozu </t>
  </si>
  <si>
    <t>Střední škola polytechnická Olomouc - rekonstrukce domova mládeže</t>
  </si>
  <si>
    <t>Vincentinum - poskytovatel sociálních služeb Šternberk - Rekonstrukce budovy Šumperk, Kozinova 4</t>
  </si>
  <si>
    <t>Domov pro seniory Tovačov - rekonstrukce gastroprovozu</t>
  </si>
  <si>
    <t>4350</t>
  </si>
  <si>
    <t>Muzeum zdraví</t>
  </si>
  <si>
    <t xml:space="preserve"> doplatky za ušlý zisk dle uzavřených smluv až do roku 2026 </t>
  </si>
  <si>
    <t>AGEL SMN a.s. - o.z. Nemocnice Prostějov - Zateplení LDN</t>
  </si>
  <si>
    <t>AGEL SMN a.s. - o.z. Nemocnice Přerov - zateplení transfuzní stanice (včetně lékárny)</t>
  </si>
  <si>
    <t>OLÚ Paseka - hospodaření se srážkovými vodami (Paseka)</t>
  </si>
  <si>
    <t>podíl OK (uznatelné náklady - nájemné SMN)  UZ 15</t>
  </si>
  <si>
    <t>podíl OK (uznatelné náklady)              UZ 880</t>
  </si>
  <si>
    <t>podíl OK (DPH)                                                                                                                         UZ 23</t>
  </si>
  <si>
    <t>Podíl OK (neuznatelné náklady)                                   UZ 884</t>
  </si>
  <si>
    <t>podíl OK (neuznatelné náklady - nájemné SMN)  UZ 17</t>
  </si>
  <si>
    <t>Rekonstrukce budovy KÚOK</t>
  </si>
  <si>
    <t>Robotárna Šumperk</t>
  </si>
  <si>
    <t>ORJ 52 - Oblast ostatní  - projekty spolufinancované z evropských fondů a národních fondů - investiční</t>
  </si>
  <si>
    <t>Celkem za ORJ 52 - oblast ostatní</t>
  </si>
  <si>
    <r>
      <t xml:space="preserve">OPŽP 2021+ - </t>
    </r>
    <r>
      <rPr>
        <sz val="12"/>
        <rFont val="Arial"/>
        <family val="2"/>
        <charset val="238"/>
      </rPr>
      <t>výzva č. 37</t>
    </r>
    <r>
      <rPr>
        <sz val="12"/>
        <color theme="1"/>
        <rFont val="Arial"/>
        <family val="2"/>
        <charset val="238"/>
      </rPr>
      <t xml:space="preserve">                                                      Jedná se o zateplení budovy KÚOK včetně výměny oken a osvětlení a fotovoltaiky</t>
    </r>
  </si>
  <si>
    <t>úprava PD</t>
  </si>
  <si>
    <t>IROP 2021+ - výzva č. 103                                                        zřízení urgentního příjmu v Nemocnici v Přerově</t>
  </si>
  <si>
    <t>IROP 2021+ - výzva č. 103                                             zřízení urgentního příjmu v Nemocnici v Prostějově</t>
  </si>
  <si>
    <t>IROP 2021+ - výzva č. 103                                                                                   zřízení urgentního příjmu v Nemocnici ve Šternberku</t>
  </si>
  <si>
    <t>Muzeum Komenského v Přerově - stavební úpravy depozitáře knihovny v budově Horní nám. č. 35, Přerov</t>
  </si>
  <si>
    <t>IROP 2021+ - ITI - výzva č. 15   Stavební úpravy depozitáře knihovny v budově Horní nám. č. 35, Přerov</t>
  </si>
  <si>
    <t>IROP 2021+ - ITI - výzva č. 15                                 Rekonstrukce pevnosti v areálu Fakultnínemocnice Olomouc na Muzeum zdraví - spolupráce FNOL a VMO. PD objednala a hradila FNOL.</t>
  </si>
  <si>
    <t>podání projektu, výběrové řízení a realizace</t>
  </si>
  <si>
    <t>2025-2029</t>
  </si>
  <si>
    <t>IROP 2021+ - 42. výzva                                                                                                                    Vybudování centra odborné přípravy pro obory řezbářství obsahující dvě části: vybudování nových učeben, které budou sloužit zejména při výuce odborných předmětů jako je kreslení, modelování a při výuce informačních technologií a výstavbu učebny sochařské reprodukce. Bude řešeno i vnitřního vybavení stavby (lavice, PC stoly, židle, katedra, vybavení soc. zařízení, atd.).</t>
  </si>
  <si>
    <t>IROP 2021+ - 42. výzva                                              Jedná se o demolici stávajícího objektu z UNIMO buněk a výstavbu nového 2 podlažního objektu. Objekt bude určen pro nové učebny, hygienické zázemí, šatny, administrativní a technické zázemí školy. Dispozičně nahradí stávající a nevyhovující objekt s připojením krytým koridorem do stávajícího objektu učeben odborného výcviku.</t>
  </si>
  <si>
    <t>IROP 2021+ - 42. výzva                                                              Výstavba areálu nových dílen určených pro vzdělávání žáků technických oborů směřovaných do opravárenství v souvislosti s přemístěním výuky do nových prostor a opuštění stávajícího objektu v areálu Zámku Žádlovice.</t>
  </si>
  <si>
    <t>INTERREG ČR - PL - výzva č. 11_23_005                                                    Investiční akce bude řešit modernizaci úseků silnice II/457 od státní hranice s Polskem přes obec Travnou a město Javorník až po napojení na silnici I/60H.</t>
  </si>
  <si>
    <t>Zlepšení dopravní dostupnosti Východních Sudet (II/457 hr. s Polskem - Javorník kř. s I/60H)</t>
  </si>
  <si>
    <t>NPO - výzva 31_22_043                                                                  rekonstrukce budovy</t>
  </si>
  <si>
    <t xml:space="preserve">Návrh rozpočtu - předfinancování - část EU </t>
  </si>
  <si>
    <t>OPŽP - 9. výzva                                                                                   rekonstrukce gastroprovozu</t>
  </si>
  <si>
    <t xml:space="preserve">Návrh rozpočtu - předfinancování - část SR </t>
  </si>
  <si>
    <t xml:space="preserve">OPŽP 2021+ - 46. výzva                                                                                    revitalizace rybníka                             </t>
  </si>
  <si>
    <t xml:space="preserve">Domov Větrný mlýn Skalička - Revitalizace rybníka </t>
  </si>
  <si>
    <t>OPŽP 2021+ - výzva č. (?)          Obnova vodního systému parku OLÚ Paseka spočívající v opravě dvou stávajících vodních ploch a jejich zapojení do kompozice parku a tím také do léčebného programu objektu.</t>
  </si>
  <si>
    <t xml:space="preserve">IROP 2021+ - 21. výzva                                                                                                     Rekonstrukce komunikace rozdělená na 5 úseků. Dva úseky v přerovských městských částech Penčice a Čekyně nutno realizovat až po stavbě kanalizace VaK kolem r. 2020. Malý úsek v Předmostí a 2 úseky v Tršicích a Doloplazech lze realizovat. </t>
  </si>
  <si>
    <t>doplatky dle uzavřených smluv</t>
  </si>
  <si>
    <t>Návrh rozpočtu - předfinancování - část EU</t>
  </si>
  <si>
    <t>IROP 2021+ - 58. výzva                                                         Rekonstrukce budovy pro transformaci sociálních služeb</t>
  </si>
  <si>
    <t>IROP 2021+ - 58. výzva                                                                                        Rekonstrukce budovy pro transformaci sociálních služeb</t>
  </si>
  <si>
    <t>IROP 2021+ - 58. výzva                                             Novostavba RD pro tansformaci sociálních služeb</t>
  </si>
  <si>
    <t>IROP 2021+ - 58. výzva                                                                                      Novostavba RD pro tansformaci sociálních služeb</t>
  </si>
  <si>
    <t>IROP 2021+ - 58. výzva                                                                              Výstavba novostavby pro 3 domácnosti.</t>
  </si>
  <si>
    <t>IROP 2021+ - 58. výzva                                                                       Rekonstrukce budovy pro transformaci sociálních služeb</t>
  </si>
  <si>
    <t>IROP 2021+ - 58. výzva                                                Novostavba RD pro tansformaci sociálních služeb včetně nákupu pozemku</t>
  </si>
  <si>
    <t>koupě nemovitosti</t>
  </si>
  <si>
    <t>NPO - výzva 31_22_044                        výstavba nového pavilonu domova pro seniory</t>
  </si>
  <si>
    <t xml:space="preserve">NPO - výzva 31_22_044                        jedná se o nákup budovy v Prostějově a její částečnou rekonstrukci </t>
  </si>
  <si>
    <t>IROP 2021+ - 58. výzva                        Rekonstrukce budovy a přístavba pro transformaci sociálních služeb</t>
  </si>
  <si>
    <t>Transformace příspěvkové organizace Vincentinum – poskytovatel sociálních služeb Šternberk – objekt Štarnov</t>
  </si>
  <si>
    <t>2025-2028</t>
  </si>
  <si>
    <t>Transformace příspěvkové organizace Centrum Dominika Kokory - objekt Dřevohostice, Sadová č.p. 439</t>
  </si>
  <si>
    <t>IROP 2021+ - 58. výzva                                                                                      Rekonstrukce RD pro tansformaci sociálních služeb</t>
  </si>
  <si>
    <t>II/449 Uničov - přeložka silnice, I. etapa</t>
  </si>
  <si>
    <t>PD řeší město Uničov</t>
  </si>
  <si>
    <t>Odbor dopravy a silničního hospodářství</t>
  </si>
  <si>
    <t>ORJ 12</t>
  </si>
  <si>
    <t>ORJ 12 - Oblast dopravy  - projekty spolufinancované z evropských fondů a národních fondů - investiční</t>
  </si>
  <si>
    <t>Celkem za ORJ 12 - oblast dopravy</t>
  </si>
  <si>
    <t>Odbor školství a mládeže</t>
  </si>
  <si>
    <t>Mgr. Miroslav Gajdůšek, MBA</t>
  </si>
  <si>
    <t>ORJ 10</t>
  </si>
  <si>
    <t>ORJ 10 - Oblast školství  - projekty spolufinancované z evropských fondů a národních fondů - investiční</t>
  </si>
  <si>
    <t>ostatní</t>
  </si>
  <si>
    <t>informační technologie</t>
  </si>
  <si>
    <t xml:space="preserve">Předfinancování - úvěr  </t>
  </si>
  <si>
    <t>studie proveditelnosti, podání na dotaci</t>
  </si>
  <si>
    <t>IROP 2021+ - 21. výzva                                                                                                  I. etapa obchvatu města Uničova</t>
  </si>
  <si>
    <t>PD, studie proveditelnosti, realizace</t>
  </si>
  <si>
    <t xml:space="preserve"> předfinancování (SR) </t>
  </si>
  <si>
    <t xml:space="preserve">Návrh rozpočtu - předfinancování (EU) </t>
  </si>
  <si>
    <t>Základní umělecká škola Miloslava Stibora - výtvarný obor, Olomouc - nové učebny</t>
  </si>
  <si>
    <t>Rozhodnutí o poskytnutí dotace (RoPD) vydáno 9.9.2022</t>
  </si>
  <si>
    <r>
      <rPr>
        <sz val="12"/>
        <rFont val="Arial"/>
        <family val="2"/>
        <charset val="238"/>
      </rPr>
      <t xml:space="preserve">IROP 2021+ - 87.výzva   </t>
    </r>
    <r>
      <rPr>
        <sz val="12"/>
        <color rgb="FFFF0000"/>
        <rFont val="Arial"/>
        <family val="2"/>
        <charset val="238"/>
      </rPr>
      <t xml:space="preserve"> </t>
    </r>
    <r>
      <rPr>
        <sz val="12"/>
        <color theme="1"/>
        <rFont val="Arial"/>
        <family val="2"/>
        <charset val="238"/>
      </rPr>
      <t xml:space="preserve">                                                  V prostoru půdy budovy školy budou vybudovány dvě nové učebny pro výuku předmětů Digitální grafiky, Multimédií a animované tvorby, Digitální a analogové fotografie. Do 3.podlaží povede výtah (škola tak získá bezbariérový přístup), WC pro vozíčkáře, temnou komoru a dva kabinety. Bude nutné nahradit krov i krytinu střechy, které se nacházejí v téměř havarijním stavu a udělat nové podlahy (budova je z poloviny 19. stol.)</t>
    </r>
  </si>
  <si>
    <t>Klíč – centrum sociálních služeb, p.o.  – rekonstrukce budovy Selské náměstí, Olomouc</t>
  </si>
  <si>
    <t>Rezerva na projekty</t>
  </si>
  <si>
    <t>rezerva na projekty</t>
  </si>
  <si>
    <t>Projektová dokumentace a realizace</t>
  </si>
  <si>
    <t>Střední škola technická Mohelnice - Výstavba nových dílen</t>
  </si>
  <si>
    <t>VPO</t>
  </si>
  <si>
    <t>OI</t>
  </si>
  <si>
    <t>OSR</t>
  </si>
  <si>
    <t>5. Návrh rozpočtu na rok 2025</t>
  </si>
  <si>
    <t>Střední průmyslová škola Jeseník - Fotovoltaika SPŠ Jeseník</t>
  </si>
  <si>
    <t>Gymnázium Jakuba Škody, Přerov, Komenského 29 - Zateplení a oprava přístavby I.</t>
  </si>
  <si>
    <t>Gymnázium, Uničov, Gymnazijní 257 - Zateplení sportovní haly</t>
  </si>
  <si>
    <t>Střední škola technická, Přerov, Kouřílkova 8 - Energeticky úsporná opatření - pracoviště 9. května 194</t>
  </si>
  <si>
    <t>Střední škola gastronomie, farmářství a služeb Jeseník - REÚO odloučené pracoviště Horní Heřmanice</t>
  </si>
  <si>
    <t>Střední škola sociální péče a služeb, Zábřeh, nám. 8. května 2 - REÚO budovy školy Bezručova 2a</t>
  </si>
  <si>
    <t>Střední škola zemědělská, Přerov, Osmek 47 - zateplení budovy institutu</t>
  </si>
  <si>
    <t>Projektová dokumentace - program Energetika</t>
  </si>
  <si>
    <t>Střední škola zemědělská, Přerov, Osmek 47 - REÚO budovy OV</t>
  </si>
  <si>
    <t>Základní škola Uničov - Venkovní multismyslová učebna</t>
  </si>
  <si>
    <t>IROP 2021 + - 95. výzva                                                                                                  Zkvalitnění výuky v oblasti smyslové výchovy. Nově vznikne /včetně dodávky založení, osazení, montáže, kotvení, finální povrchové úpravy a kompletace/ venkovní multismyslová učebna. Bude vybavena venkovním nábytkem, hrabalištěm, zvonkohrou a pomůckami pro rozvoj sluchu, vizuální panely a pomůcky pro rozvoj zraku atd.</t>
  </si>
  <si>
    <t>Muzeum a galerie v Prostějově - Hvězdárna</t>
  </si>
  <si>
    <t xml:space="preserve">Vlastivědné muzeum v Olomouci – Zámek Čechy pod Kosířem - rekonstrukce a využití objektů, VI. Etapa </t>
  </si>
  <si>
    <t>Očekávaná skutečnost 
 31. 12. 2024</t>
  </si>
  <si>
    <r>
      <t xml:space="preserve">Celkem v roce 2025 </t>
    </r>
    <r>
      <rPr>
        <b/>
        <sz val="9"/>
        <rFont val="Arial"/>
        <family val="2"/>
        <charset val="238"/>
      </rPr>
      <t xml:space="preserve">(předfinancování +  podíl OK + neuznatené náklady)              </t>
    </r>
  </si>
  <si>
    <t xml:space="preserve">Předfinancování celkem 2025                             (EU + SR) </t>
  </si>
  <si>
    <r>
      <rPr>
        <b/>
        <sz val="12"/>
        <rFont val="Arial"/>
        <family val="2"/>
        <charset val="238"/>
      </rPr>
      <t>Návrh rozpočtu 2025</t>
    </r>
    <r>
      <rPr>
        <b/>
        <sz val="10"/>
        <rFont val="Arial"/>
        <family val="2"/>
        <charset val="238"/>
      </rPr>
      <t xml:space="preserve">
(podíl OK + neuznatelné náklady)</t>
    </r>
  </si>
  <si>
    <t>Pokračování v roce 2026 a dalších</t>
  </si>
  <si>
    <t>II/312 hr.okr.Ustí nad O - křiž. II/446 před Hanušovicemi</t>
  </si>
  <si>
    <t>ZZS OK - FVE Hněvotínská</t>
  </si>
  <si>
    <t>ZZS OK - FVE Šumperk</t>
  </si>
  <si>
    <t>ZZS OK - FVE Konice</t>
  </si>
  <si>
    <t>ZZS OK - FVE Hranice</t>
  </si>
  <si>
    <t>ZZS OK - FVE Uničov</t>
  </si>
  <si>
    <t xml:space="preserve">IROP 2021+ - 21. výzva                                                   Stavební úpravy komunikace II/312 hr. okr. Ústí nad O. – křiž. II/446 před Hanušovicemi, v úseku od hranice okresu Ústí nad Orlicí po křižovatku se silnicí  II/446 na Staré Město před městem Hanušovice (podjezd). Jedná se o úsek komunikace ve trase Hanušovice – Králíky cca v km 56,456 – 47,355, tj. délka úseku 9,1 km. </t>
  </si>
  <si>
    <t xml:space="preserve">
IROP 2021+ - 21. výzva                                                                                 Jedná se o stavební úpravy silnice II/150 v celkové délce cca 13,7 km. Počátek úprav je na hranici krajů ve staničení km 107,570, konec úprav je na začátku města Prostějov ve staničení km 132,122. Stavební úpravy byla rozděleny na dvě samostatné etapy.
I. etapa od obce Vícov, včetně průtahu touto obcí, po okružní křižovatku u areálu CPI v Prostějově, ul. Plumlovská (délka trasy cca 10,3 km)
</t>
  </si>
  <si>
    <t>Střední škola polytechnická, Olomouc, Rooseveltova 79 - Zateplení budov OV a FVE</t>
  </si>
  <si>
    <t xml:space="preserve">Domov pro seniory Červenka - Dobudování EPS s napojením CPO - objekt Litovel </t>
  </si>
  <si>
    <t>Domov Hrubá Voda - Dobudování EPS s napojením na CPO</t>
  </si>
  <si>
    <t>4351</t>
  </si>
  <si>
    <t>Sociální služby pro seniory Olomouc - Dobudování EPS s napojením na CPO</t>
  </si>
  <si>
    <t xml:space="preserve">Domov seniorů POHODA Chválkovice - Dobudování EPS s napojením na CPO                                    </t>
  </si>
  <si>
    <t xml:space="preserve">Centrum sociálních služeb Prostějov - Dobudování EPS s napojením na CPO                                        </t>
  </si>
  <si>
    <t xml:space="preserve">Domov Sněženka Jeseník - Dobudování EPS s napojením na CPO                                                          </t>
  </si>
  <si>
    <t>Sociální služby pro seniory Šumperk - Dobudování EPS s napojením na CPO</t>
  </si>
  <si>
    <t>Domov pro seniory Jesenec - Dobudování EPS s napojením na CPO</t>
  </si>
  <si>
    <t>Středisko sociální prevence Olomouc - pobočka Přerov</t>
  </si>
  <si>
    <t>Domov pro seniory Tovačov - Modernizace budovy</t>
  </si>
  <si>
    <t xml:space="preserve"> MAS CLLD</t>
  </si>
  <si>
    <t>Realizace - program Energetika</t>
  </si>
  <si>
    <r>
      <t xml:space="preserve">Finanční prostředky na realizaci by měla poskytnout FNOL </t>
    </r>
    <r>
      <rPr>
        <sz val="10"/>
        <rFont val="Arial"/>
        <family val="2"/>
        <charset val="238"/>
      </rPr>
      <t>podání projektu do 12/2024</t>
    </r>
  </si>
  <si>
    <t>Smlouva o dotaci 19.12.2023</t>
  </si>
  <si>
    <t>IROP 2021+ - ITI - výzva č. 15      Zbourání stávající budovy a novostavba budovy hvězdárny.</t>
  </si>
  <si>
    <t>dopracování projektové dokumentace</t>
  </si>
  <si>
    <t>projekt podán 24.2.2024</t>
  </si>
  <si>
    <t>RoPD 24.4.2024</t>
  </si>
  <si>
    <t xml:space="preserve">IROP 2021+ - výzva č. 31                                               Zbourání stávající a výstavba nové budovy pavilonu včetně navýšení kapacity lůžek. </t>
  </si>
  <si>
    <t>2025-2027</t>
  </si>
  <si>
    <t>II/150 hranice kraje - Prostějov (I. etapa - část Ohrozim - Vícov)</t>
  </si>
  <si>
    <t>2026-2029</t>
  </si>
  <si>
    <t>Snížení emisí skleníkových plynů  (tun CO2/rok)</t>
  </si>
  <si>
    <t>Úspora primární energie vyvolaná projektem/rok</t>
  </si>
  <si>
    <t>Výroba obnovitelné energie spuštěná projektem/rok</t>
  </si>
  <si>
    <t>Transformace DD a ŠJ Jeseník - RD Jeseník, Lipovská 1207/87</t>
  </si>
  <si>
    <t>Transformace DD a ŠJ Jeseník - RD Jeseník, Dukelská 1419/52b</t>
  </si>
  <si>
    <t>Transformace DD a ŠJ Jeseník - RD Jeseník, Nábřežní 464/18a</t>
  </si>
  <si>
    <t>Transformace DD a ŠJ Přerov - RD Čekyně</t>
  </si>
  <si>
    <t>Transformace DD Šance Olomouc - RD Olomouc, ul. Bulharská</t>
  </si>
  <si>
    <t>Transformace DD Šance Olomouc - RD Olomouc-Chválkovice, ul. Šubova</t>
  </si>
  <si>
    <t>NPO - výzva 31_24_113                                       Nákup nemovitosti a realizace energetických opatření dle výzvy</t>
  </si>
  <si>
    <t>Střední zdravotnická škola a Vyšší odborná škola zdravotnická Emanuela Pöttinga a Jazyková škola s právem státní jazykové zkoušky Olomouc - REÚO školní kuchyně</t>
  </si>
  <si>
    <t>Rozhodnutí o poskytnutí dotace (RoPD) vydáno 16.11.2023</t>
  </si>
  <si>
    <t>Rozhodnutí o poskytnutí dotace (RoPD) vydáno 26.2.2024</t>
  </si>
  <si>
    <t>Rozhodnutí o poskytnutí dotace (RoPD) vydáno 7.9.2023</t>
  </si>
  <si>
    <t>Projekt podán dne 27.2.2024</t>
  </si>
  <si>
    <t>OPŽP 2021+ - (ITI - výzva č. 21)                    zateplení domova mládeže a rekonstrukce kotelny včetně kompletní rekonstrukce domova mládeže</t>
  </si>
  <si>
    <t>Rozhodnutí o poskytnutí dotace (RoPD) vydáno 22.2.2024</t>
  </si>
  <si>
    <t>projektová dokumentace</t>
  </si>
  <si>
    <t>Dětský domov Šance Olomouc - FVE</t>
  </si>
  <si>
    <t>Domov Alfreda Skeneho Pavlovice u Přerova, příspěvková organizace - Zateplení budovy Elišky a Marie</t>
  </si>
  <si>
    <t>Domov "Na Zámku“ Nezamyslice - vybudování výtahu</t>
  </si>
  <si>
    <t xml:space="preserve">Domov pro seniory Radkova Lhota - Výměna a úprava výtahů na Hlavní budově za evakuační </t>
  </si>
  <si>
    <t>CSS Prostějov - FVE</t>
  </si>
  <si>
    <t>Centrum Dominika Kokory - FVE Kokory</t>
  </si>
  <si>
    <t>Centrum Dominika Kokory - FVE Dřevohostice</t>
  </si>
  <si>
    <t>Domov Alfreda Skeneho, Pavlovice u Přerova - FVE</t>
  </si>
  <si>
    <t>Domov pro seniory Tovačov - FVE</t>
  </si>
  <si>
    <t>Domov Hrubá Voda - FVE</t>
  </si>
  <si>
    <t>Domov pro seniory Červenka - FVE Červenka</t>
  </si>
  <si>
    <t>Domov pro seniory Červenka - FVE Litovel</t>
  </si>
  <si>
    <t>Dům seniorů FRANTIŠEK Náměšť na Hané - FVE</t>
  </si>
  <si>
    <t>Domov u Třebůvky Loštice - FVE</t>
  </si>
  <si>
    <t>Domov Štíty - Jedlí - FVE Jedlí</t>
  </si>
  <si>
    <t>Sociální služby pro seniory Šumperk - FVE</t>
  </si>
  <si>
    <t>Domov seniorů Prostějov - FVE</t>
  </si>
  <si>
    <t>podíl EU 85%, podíl SR 0%</t>
  </si>
  <si>
    <t>podíl EU 85%, podíl SR 5%</t>
  </si>
  <si>
    <t>PD, podání</t>
  </si>
  <si>
    <t>REÚO - SPŠ Hranice - Internát</t>
  </si>
  <si>
    <r>
      <rPr>
        <b/>
        <sz val="12"/>
        <rFont val="Arial"/>
        <family val="2"/>
        <charset val="238"/>
      </rPr>
      <t xml:space="preserve">Modernizační fond </t>
    </r>
    <r>
      <rPr>
        <sz val="12"/>
        <rFont val="Arial"/>
        <family val="2"/>
        <charset val="238"/>
      </rPr>
      <t xml:space="preserve">                                                                                                                                                                                                                                                                                                                                          Fotovoltaika bude umístěna na střechách školy a domova mládeže - Dukelská 1240. S bateriemi se nepočítá z důvodů nízkých energetických a finančních přínosů.</t>
    </r>
  </si>
  <si>
    <t>projektová dokumnetace, podání, realizace</t>
  </si>
  <si>
    <t>2026-2027</t>
  </si>
  <si>
    <t>2026-2028</t>
  </si>
  <si>
    <t>Studie, PD</t>
  </si>
  <si>
    <r>
      <t xml:space="preserve">dle výzvy musí být realizace ukončena 30.11.2026         </t>
    </r>
    <r>
      <rPr>
        <sz val="10"/>
        <color rgb="FFFF33CC"/>
        <rFont val="Arial"/>
        <family val="2"/>
        <charset val="238"/>
      </rPr>
      <t>PROGRAM ENENRGETIKA?</t>
    </r>
  </si>
  <si>
    <t>Program Energetika - realizace</t>
  </si>
  <si>
    <t xml:space="preserve"> realizace</t>
  </si>
  <si>
    <t>nákup nemovitosti, PD</t>
  </si>
  <si>
    <t>Střední průmyslová škola elektrotechniky a informatiky  Mohelnice - FVE na budově domova mládeže</t>
  </si>
  <si>
    <t>Vyšší odborná škola a Střední průmyslová škola Šumperk - FVE na domově mládeže</t>
  </si>
  <si>
    <t>Střední škola designu a módy Prostějov - FVE na budově domova mládeže</t>
  </si>
  <si>
    <t>VOŠ a SPŠ elektrotechnická Olomouc - FVE na budově tělocvičny</t>
  </si>
  <si>
    <t>Dětský domov a Školní jídelna Prostějov, Lidická 3313/86 - FVE na budově internátu Tetín 3</t>
  </si>
  <si>
    <t>Výzva RES+                                                                   instalace FVE na budovách školy</t>
  </si>
  <si>
    <t>Program Energetika - projektová dokumentace</t>
  </si>
  <si>
    <t>4357</t>
  </si>
  <si>
    <t>4354</t>
  </si>
  <si>
    <t>Výzva RES+                                                                     instalace FVE panelů na budovy poskytující sociální služby</t>
  </si>
  <si>
    <t>Střední odborná škola Litovel - FVE na domově mládeže</t>
  </si>
  <si>
    <t>Program Energetika - Projektová dokumentace</t>
  </si>
  <si>
    <t xml:space="preserve">Program Energetika - Realizace </t>
  </si>
  <si>
    <t>realizace až  2026 se s projektem ORG 101664 na zateplení</t>
  </si>
  <si>
    <t>realizace až  2026 se s projektem ORG 101665 na zateplení</t>
  </si>
  <si>
    <t>Úspora primární energie vyvolaná projektem MWh/rok</t>
  </si>
  <si>
    <t>Výroba obnovitelné energie spuštěná projektem MWh/rok</t>
  </si>
  <si>
    <t>OPŽP 2021+ - výzva č. 63                           rekonstrukce školní kuchyně</t>
  </si>
  <si>
    <t>OPŽP 2021+ - výzva č                                           Projekt na provedení komplexní opravy a rekonstrukce přístavby I., propojené s historickou budovou (přístavba I. = budova těocvičny v 1. NP včetně nástavby z r. 1978 - učeben v 2. NP). Komplexní oprava a rekonstrukce zahrnuje zateplení a opravu fasády, rekonstrukci zastřešení, výměnu dřevěných oken a klempířský prvků.</t>
  </si>
  <si>
    <t>OPŽP 2021+ - výzva č                                      Zateplení objektů dílen OV, školní jídelny a technického zázemí.</t>
  </si>
  <si>
    <t xml:space="preserve">OPŽP 2021+ - výzva č                                         Realizace energeticky úsporných opatření spočívající v zateplení objektu, výměně oken, výměně střechy objektu dílen pracoviště 9. května 194. </t>
  </si>
  <si>
    <t>OPŽP 2021+ - výzva č                                                                                                          Zateplení fasády a střech 4 objektů školy včetně výměny výplní otvorů - škola, domov mládeže a školní jídelna, hala odborného výcviku oboru opravář zemědělských strojů a pracoviště oboru výrobce kožedělného zboží (sedlář).</t>
  </si>
  <si>
    <t>OPŽP 2021+ - výzva č                                                                                                     Stávající opláštění budovy bylo provedeno v r. 1984 a již nesplňuje energetické normy. V r. 2021 došlo k destrukci vnějšího skleněného opláštění budovy na chodník. Toto bylo opraveno, ale při zhoršených povětrnostních podmínkách trvá stále nebezpečí pádu opláštění. Zateplení celé budovy zamezí velkým tepeným ztrátám.  Výměna oken, které jsou nefunkční, zamezí velkému úniku tepla.</t>
  </si>
  <si>
    <t>OPŽP 2021+ - výzva č                                                Výměna oken, dveří a oprava fasády se zateplením  na budově institutu, kde se nacházejí učebny, odborné učebny a kabinety pedagogických pracovníků školy.</t>
  </si>
  <si>
    <t>OPŽP 2021+ - výzva č                                       Budova z hlediska energetických úspor zcela nevyhovuje současným požadavkům a jsou zde velké úniky tepla. Budova v současné době slouží jako dílny, učebny, kanceláře a šatny se sociálním zázemím pro žáky i učitele na odborném výcviku.</t>
  </si>
  <si>
    <t xml:space="preserve">OPŽP 2021+ - ITI - výzva č. 21 (56. výzva OPŽP)                              Zateplení budovy LDN </t>
  </si>
  <si>
    <t>OPŽP 2021+ - ITI - výzva č. 21 (56. výzva OPŽP)                                                         Zateplení transfuzní stanice v Přerově</t>
  </si>
  <si>
    <t>ModF                                                                                                Instalace FVE panelů na budovu ZZS OK</t>
  </si>
  <si>
    <t>IROP 2021+ - 58. výzva                                                                        Rekonstrukce budovy pro transformaci sociálních služeb</t>
  </si>
  <si>
    <t>MPSV - 17. výzva                                  vybudování evakuačního výtahu</t>
  </si>
  <si>
    <t>SFPI - Brownfieldy                                                                       Rekonstrukce budovy Robotárny na sídlo Vlastivědného muzea v Šumperku</t>
  </si>
  <si>
    <t>OPŽP 2021+ - 9. výzva                                                                 Rekonstrukce gastroprovozu</t>
  </si>
  <si>
    <t>OPŽP 2021+ - 9. výzva                                                                     Rekonstrukce gastroprovozu</t>
  </si>
  <si>
    <t>-</t>
  </si>
  <si>
    <t>OPŽP 2021+ - 37. výzva                                                            kompletní rekonstrukce domova mládeže včetně zateplení, instalace malých větrných el., únikového požárního schodiště apod.</t>
  </si>
  <si>
    <t>NPO - Národní program ŽP, výzva č. 12/2021                                                                                                                                       Zateplení budov školy - 1. etapa a 2. etapa (2 budovy školy, krček a tělocvična a sporotvní hala)</t>
  </si>
  <si>
    <t>10 MWh/rok</t>
  </si>
  <si>
    <t>76,21 MWh</t>
  </si>
  <si>
    <t xml:space="preserve">NPO - Národní program ŽP, výzva č. 5/2023                                                Na základě vyjasněných majetkoprávních vztahů, kdy vodní prvky v zámeckém parku jsou majetkem Olomouckého kraje, žádá VMO o jejich revitalizaci. </t>
  </si>
  <si>
    <t>ModF - ENERGov č. 2/2023               Rekonstrukce severního a tzv. uzařené východní části křídla zámku, včetně úpravy vnitřního nádvoří a výstavbu hospodářského objektu pro uskladnění techniky.</t>
  </si>
  <si>
    <t>Sociální služby pro seniory Šumperk - Prádelna</t>
  </si>
  <si>
    <t>OPŽP - 9. výzva                                                                                   rekonstrukce prádelny</t>
  </si>
  <si>
    <t>129 720 Centrum odborné přípravy - Střední škola zemědělská, Přerov, Osmek 47, IČ 63701171</t>
  </si>
  <si>
    <t xml:space="preserve">Nákup strojů a zařízení pro zemědělské obory </t>
  </si>
  <si>
    <t>06/25 - 12/25</t>
  </si>
  <si>
    <t>129 720 Centrum odborné přípravy - Střední škola zemědělská a zahradnická, Olomouc, U Hradiska 4,                IČ 00602035</t>
  </si>
  <si>
    <t>129 720 Centrum odborné přípravy - Střední lesnická škola, Hranice, Jurikova 588,                   IČ 61986038</t>
  </si>
  <si>
    <t xml:space="preserve">pořízení moderních učebních pomůcek </t>
  </si>
  <si>
    <t>129 720 Centrum odborné přípravy - Střední škola gastronomie, farmářství a služeb Jeseník, IČ 00495433</t>
  </si>
  <si>
    <t>Nákup učebních pomůcek</t>
  </si>
  <si>
    <t>06/25 - 10/25</t>
  </si>
  <si>
    <t>Modernizační fond SFŽP ČR - Střední škola elektrotechnická, Lipník nad Bečvou, Tyršova 781, IČ 00845370</t>
  </si>
  <si>
    <t xml:space="preserve"> </t>
  </si>
  <si>
    <t>IROP - Základní umělecká škola Zábřeh, IČ 64095151</t>
  </si>
  <si>
    <t>Vybudování nahrávacícho studia pro výuku ZUŠ Zábřeh</t>
  </si>
  <si>
    <t>09/24 - 08/25</t>
  </si>
  <si>
    <t>IROP - Gymnázium, Zábřeh, náměstí Osvobození 20, IČ 49589687</t>
  </si>
  <si>
    <t>Rekonstrukce učebny biologie - staavební úpravy + vybavení učebny</t>
  </si>
  <si>
    <t>2025</t>
  </si>
  <si>
    <t>Virtuální realita s využitím 5G technologie ve výuce, Střední průmyslová škola strojnická Olomouc, IČ 00601748</t>
  </si>
  <si>
    <t>Cílem projektu je zavedení virtuální reality ve výuce i v rámci mimoškolních aktivit, posílení modernizace výuky ve škole ve vybraných odborných i všeobecně vzdělávacích vyučovacích předmětech, s důrazem na programování, analýzu dat a realizaci praktických ukázek ve výuce.</t>
  </si>
  <si>
    <t>10/24 - 12/25</t>
  </si>
  <si>
    <t>Ověření využití 5G sítí pomocí dronů pro ochranu zdraví, majetku atd. pro  SPŠ Jeseník, IČ 00176401</t>
  </si>
  <si>
    <t xml:space="preserve">Jedná se o výzvu MMR přímo pro Jeseník 5G:  demonstativní projekt rozvoje aplikací pro města a průmyslové oblasti (5G).
Pomocí dronů a dalších bezpečnostních prvků bude ověřena využitelnost 5G sítí. Budou nakoupeny zařízení nezbytná pro realizaci aplikace + nákup digitálních služeb. </t>
  </si>
  <si>
    <t>Žádost o podporu splnila formální náležitosti a podmínky přijatelnosti po doplnění</t>
  </si>
  <si>
    <r>
      <t xml:space="preserve">Celkem v roce 2025 </t>
    </r>
    <r>
      <rPr>
        <b/>
        <sz val="9"/>
        <rFont val="Arial"/>
        <family val="2"/>
        <charset val="238"/>
      </rPr>
      <t xml:space="preserve">(předfinancování +  podíl OK - uznatelné a neuznatené náklady)              </t>
    </r>
  </si>
  <si>
    <r>
      <rPr>
        <b/>
        <sz val="12"/>
        <rFont val="Arial"/>
        <family val="2"/>
        <charset val="238"/>
      </rPr>
      <t>Návrh rozpočtu 2025</t>
    </r>
    <r>
      <rPr>
        <b/>
        <sz val="10"/>
        <rFont val="Arial"/>
        <family val="2"/>
        <charset val="238"/>
      </rPr>
      <t xml:space="preserve">
(podíl OK - uznatelné a neuznatelné náklady)</t>
    </r>
  </si>
  <si>
    <t>Návrh rozpočtu - předfinancování část EU z rozpočtu OK 2025</t>
  </si>
  <si>
    <t>Návrh rozpočtu - předfinancování - část SR z rozpočtu OK 2025</t>
  </si>
  <si>
    <t>Podíl OK (uznatelné náklady)</t>
  </si>
  <si>
    <t>Celkem za ORJ 10 - oblast školství</t>
  </si>
  <si>
    <t xml:space="preserve">Správce: </t>
  </si>
  <si>
    <t>Odbor strategického rozvoje kraje</t>
  </si>
  <si>
    <t>Ing. Radek Dosoudil</t>
  </si>
  <si>
    <t>ORJ 59</t>
  </si>
  <si>
    <t>ORJ 59 - Oblast informačních technologií  - projekty spolufinancované z evropských fondů a národních fondů - investiční</t>
  </si>
  <si>
    <t>OK</t>
  </si>
  <si>
    <t>Řešení dostupnosti, bezpečnosti a odolnosti VIS a DTM</t>
  </si>
  <si>
    <t xml:space="preserve">Národní plán obnovy v gesci Ministerstva vnitra ČR.  Investiční projekt s 100 % dotace. Neuznatelné DPH. </t>
  </si>
  <si>
    <t>Podána žádost o podporu</t>
  </si>
  <si>
    <t>Projektová příprava</t>
  </si>
  <si>
    <t>Projektová dokumentace na projekty z EU 2021-2027 a národních fondů</t>
  </si>
  <si>
    <t>příprava</t>
  </si>
  <si>
    <t>01-12/2025</t>
  </si>
  <si>
    <t>Celkem za ORJ 59 - oblast informačních technologií</t>
  </si>
  <si>
    <t>ORJ 59 - Oblast územního plánování - projekty spolufinancované z evropských fondů a národních fondů - investiční</t>
  </si>
  <si>
    <t>Digitální technická mapa Olomouckého kraje II.</t>
  </si>
  <si>
    <t xml:space="preserve">Digitální vysokokapacitní sítě z komponenty 1.3 Národního plánu obnovy - výzva V. Navazuje na projekt DTM OK. Projekt je zaměřen na digitalizaci objektů digitálních technických map krajů ve smyslu § 4b zákona č. 200/1994 Sb., o zeměměřictví, v platném znění, které umožňují přístup k přesným informacím 
- o umístění objektů základní prostorové situace 
- o umístění a vlastnostech objektů dopravní a technické infrastruktury a digitálních technických map veřejnoprávních správců, které splňují uvedené požadavky na DTM krajů.
</t>
  </si>
  <si>
    <t>3/2024 - 12/2025</t>
  </si>
  <si>
    <t>Vydáno rozhodnutí o poskytnutí dotace</t>
  </si>
  <si>
    <t>Celkem za ORJ 59 - oblast územního plánování</t>
  </si>
  <si>
    <t>Krajská digitalizační jednotka a krajský digitální repozitář</t>
  </si>
  <si>
    <t>relizace</t>
  </si>
  <si>
    <t>DPH nezpůsobilé, předpoklad podání projektu ve 3. čtvrtletí 2024</t>
  </si>
  <si>
    <t>ORJ 59 - Oblast školství - projekty spolufinancované z evropských fondů a národních fondů - investiční</t>
  </si>
  <si>
    <t>Rekonstrukce a obnova stávajícího zařízení kuchyně - Gymnázium Zábřeh</t>
  </si>
  <si>
    <t>OPŽP 2021-2027, č.výzy 05_24_063, MŽP_63. výzva, SC 1.1, opatření 1.1.2. Výměna zastaralého zařízení za nové, energeticky úspornější a tím spojené nezbytné stavební úpravy. Při navrhované výměně a implementaci všech důležitých a nových varných zařízení, včetně myčky, škrabky, chladících a mrazících skříní, bude potřeba zrealizovat nové podlahové vpusti, odpady, rozvod elektriky a rozvody vody a plynu, které jsou původní, cca 30 let staré a již nevyhovující dnešním požadavkům, úprava digestoří a napojení na stávající vzduchotechniku.</t>
  </si>
  <si>
    <t>Odborné učebny pro 4. průmyslovou revoluci na SŠE Lipník nad Bečvou</t>
  </si>
  <si>
    <t>IROP 2021 - 2027, 42. výzva IROP - Střední školy - SC 4.1 (MRR), výzva číslo 06_22_042. Stručný popis investic projektu: stavební úpravy učeben včetně nového osvětlení a vzduchotechniky, bezbariérové úpravy, pořízení nábytku, vybavení, pomůcek</t>
  </si>
  <si>
    <t>SŠ, ZŠ a MŠ prof. Vejdovského Olomouc- Hejčín - Rekonstrukce  a vybavení učeben informatiky</t>
  </si>
  <si>
    <t>IROP 2021 - 2027, 42. výzva IROP - Střední školy - SC 4.1 (MRR), číslo výzvy je 06_22_042.</t>
  </si>
  <si>
    <t>Celkem za ORJ 59 - oblast škosltví</t>
  </si>
  <si>
    <t>ORJ 59 - Oblast zdravotnictví - projekty spolufinancované z evropských fondů a národních fondů - investiční</t>
  </si>
  <si>
    <t xml:space="preserve">ZZS OK - Nákup sanitních vozidel </t>
  </si>
  <si>
    <t>IROP21+, 12. výzva IROP - Integrovaný záchranný systém - ZZS krajů - SC 2.1 (MRR)Nákup a modernizace vybavení sanitních vozidel spolufinancovaných z IROP 2021+</t>
  </si>
  <si>
    <t>Vydáno Rozhodnutí</t>
  </si>
  <si>
    <t>ZZS OK - kybernetická bezpečnost</t>
  </si>
  <si>
    <t>OLÚ Paseka – kybernetická bezpečnost</t>
  </si>
  <si>
    <t>Celkem za ORJ 59 - oblast zdravotnictví</t>
  </si>
  <si>
    <t>Výstavba FVE na škole, Tyršova 781, Lipník nad Bečvou</t>
  </si>
  <si>
    <t>11/24 - 06/25</t>
  </si>
  <si>
    <t>Výstavba FVE na domově mládeže, Bratrská 1114, Lipník nad Bečvou</t>
  </si>
  <si>
    <t>11/24 - 12/25</t>
  </si>
  <si>
    <t>Celkové náklady v roce 2025</t>
  </si>
  <si>
    <t xml:space="preserve">OPŽP 2021+ - výzva č                                          Cílem investiční akce je zefektivnění provozu haly zamezením energetických ztrát. Situaci je nutné vyřešit komplexně - zateplit plášť, nahradit plastová okna novými s trojskly, splňujícími současná energetická kritéria, a zateplit strop nástřikem PUR izolační pěny zevnitř haly. 
</t>
  </si>
  <si>
    <t>Mgr. František Pěruška</t>
  </si>
  <si>
    <t>vyhlášení výzvy 12/2024 - 1/2025</t>
  </si>
  <si>
    <t>ORJ 14</t>
  </si>
  <si>
    <t>ORJ 14 - Oblast zdravotnictví  - projekty spolufinancované z evropských fondů a národních fondů - investiční</t>
  </si>
  <si>
    <t>Odborný léčebný ústav Paseka, příspěvková organizace - Svobodárna - Smetanova 593</t>
  </si>
  <si>
    <t>2021-2025</t>
  </si>
  <si>
    <t>Tato akce byla schválena v rámci SR pro rok 2024 bez dotace. Podána žádost o dotaci v rámci podprogramu Nová zelená úsporám programu HOUSEnerg Modernizačního fondu bytové domy. OLÚ Paseka podal žádost o dotaci z MŽP (SFŽP) v první polovině roku 2024, dotace byla přislíbena ve výši 3,58 mil. Kč. Dle dohody bude tato akce předfinancována z rozpočtu OK</t>
  </si>
  <si>
    <t>Zdravotnická záchranná služba Olomouckého kraje, příspěvková organizace - elektronizace zdravotnictví</t>
  </si>
  <si>
    <t>2025 - 2026</t>
  </si>
  <si>
    <t>Název projektu "Elektronizace vybraných služeb veřejné správy-eHealth"
ROK bude dne 26. 8. 2024 schvalovat souhlas s podáním žádosti o dotaci</t>
  </si>
  <si>
    <t>Celkem za ORJ 14 - oblast zdravotnictví</t>
  </si>
  <si>
    <t>Ing. Bohuslav Kolář, MBA, LL.M.</t>
  </si>
  <si>
    <t>Odbor zdravotnictví</t>
  </si>
  <si>
    <r>
      <rPr>
        <b/>
        <sz val="12"/>
        <rFont val="Arial CE"/>
        <charset val="238"/>
      </rPr>
      <t xml:space="preserve">Nová zelená úsporám výzva HOUSEnerg Modernizačního fondu bytové domy                                                         </t>
    </r>
    <r>
      <rPr>
        <sz val="12"/>
        <rFont val="Arial CE"/>
        <family val="2"/>
        <charset val="238"/>
      </rPr>
      <t xml:space="preserve">                              Zateplení panelového domu, nová fasáda a střecha, energet.úspory vč.vypracování PD</t>
    </r>
  </si>
  <si>
    <t>e) Dotační projekty - investiční</t>
  </si>
  <si>
    <t xml:space="preserve">Základní škola Uničov - Učebna pro ergoterapii a multismyslovou výchovu </t>
  </si>
  <si>
    <t xml:space="preserve">IROP 2021 + - 95. výzva                                                                                   Stávající prostory sportovního sálku budou stavebně upraveny a rozšířeny na 1 samostatnou učebnu s bezbariérovým přístupem. Učebna bude vybavena mobiliářem a pomůckami pro ergoterapii a multismyslovou výchovu pro práci s žáky se speciálně vzdělávacími potřebami. </t>
  </si>
  <si>
    <t>II/437 Přáslavice-Lipník nad Bečvou, stavební úpravy, II. etapa</t>
  </si>
  <si>
    <t>na předfinancování má SSOK revolvingový úvěr</t>
  </si>
  <si>
    <t xml:space="preserve">Cílem je komplexní rekonstrukce kuchyní, t.j. výměna podlahy, zrušení střední příčky, výměna dveří, odizolování stěn, nové omítky, změna dispozičního řešení a vybavení novým technologickým zařízením. Škola naváže spolupráci se sociální službou.
</t>
  </si>
  <si>
    <t>Odborné učiliště a Základní škola, Křenovice</t>
  </si>
  <si>
    <t>RAP speciální školy</t>
  </si>
  <si>
    <t>Transformace SŠ, ZŠ, MŠ a DD Zábřeh – RD Olomoucká 403/59, Mohelnice</t>
  </si>
  <si>
    <t>PPP a SPC Olomouckého kraje, U sportovní haly 544/1a, Olomouc – pracoviště Prostějov</t>
  </si>
  <si>
    <t>Transformace příspěvkové organizace Centrum Dominika Kokory - objekt Kokory č.p. 27</t>
  </si>
  <si>
    <t>IF PO, RF a ostatní zdroje</t>
  </si>
  <si>
    <t>Nemovitý majetek (novostavba) a movitý majetek pořízený v rámci investičních akcí uvedených v Příloze 5 se svěřuje příslušné příspěvkové organizaci do hospodaření, a to ke dni aktivace předmětného majetku.</t>
  </si>
  <si>
    <t>Odbor školství a mládeže - ORJ 10</t>
  </si>
  <si>
    <t>Odbor investic - ORJ 52</t>
  </si>
  <si>
    <t>Odbor investic - ORJ 50</t>
  </si>
  <si>
    <t>Odbor dopravy a silničního hospodářtví - ORJ 12</t>
  </si>
  <si>
    <t>Odbor strategického rozvoje kraje - ORJ 59</t>
  </si>
  <si>
    <t>Odbor zdravotnictví - ORJ 14</t>
  </si>
  <si>
    <t>Transformace ZŠ, DD a ŠJ Litovel - RD Senice na Hané</t>
  </si>
  <si>
    <t>Transformace ZŠ, DD a ŠJ Litovel - RD Červenka I.</t>
  </si>
  <si>
    <t>Transformace ZŠ, DD a ŠJ Litovel - RD Červenka II.</t>
  </si>
  <si>
    <t>Transformace DD a ŠJ Hranice - RD Lipník nad Bečvou, Na Výsluní - I.</t>
  </si>
  <si>
    <t>Transformace DD a ŠJ Hranice - RD Lipník nad Bečvou, Na Výsluní - II.</t>
  </si>
  <si>
    <t>nákup RD, projektová dokumentace, realizace</t>
  </si>
  <si>
    <t>projektová dokumentace, realizace</t>
  </si>
  <si>
    <t>Mateřská škola Olomouc, Blanická 16 - přístavba MŠ</t>
  </si>
  <si>
    <t>SŠ, ZŠ a MŠ Prostějov, Komenského 20 - rozšíření kapacil MŠ</t>
  </si>
  <si>
    <t>SŠ, ZŠ a MŠ prof. Vejdovského Olomouc - Hejčín - novostavba Gorazdovo náměstí</t>
  </si>
  <si>
    <t>Odbor investic - ORJ 52 - Program Energetika</t>
  </si>
  <si>
    <t>dotační programy - investice</t>
  </si>
  <si>
    <t>dotační programy - investice - program Energetika</t>
  </si>
  <si>
    <t>IROP 2021 + - 95. výzva                             Zvýšení kapacity mateřské školy</t>
  </si>
  <si>
    <t xml:space="preserve">IROP 2021 + - 95. výzva  Rekonstrukce stávajícího pavilonu mateřské školy. Nyní se v objektu nachází třída pro 6 dětí a pracovna školníka. Kvůli zvýšení kapacity MŠ pro děti se speciálními vzdělávacími potřebami by měly vzniknout 2 třídy, každá pro 10 dětí. </t>
  </si>
  <si>
    <t>IROP 2021 + - 95. výzva  novostavba budovy školy</t>
  </si>
  <si>
    <t>nákup vybavení + pozastávka</t>
  </si>
  <si>
    <t>posudky + žádost</t>
  </si>
  <si>
    <t>OPŽP                                                                                  Jedná se o domov Eliška a Marie. Po zateplení objektů dojde ke snížení energetické náročnosti při zajištění vytápění objektů včetně kotelny</t>
  </si>
  <si>
    <t xml:space="preserve">IROP 2021 + - 95. výzva      Předmětem akce je rekonstrukce dvou pater budovy na ulici Vrchlického za účelem zvýšení kvality služeb PPP a SPC Olomouckého kraje na detašovaném pracovišti v Prostějově. </t>
  </si>
  <si>
    <t>podání žádosti o dotaci do 11/2024</t>
  </si>
  <si>
    <t>Střední škola technických profesí Olomouc, Kosinova 4 - Centrum odborné přípravy technických oborů (COPTO)</t>
  </si>
  <si>
    <t>Národní plán obnovy. VKOL provozuje od roku 2013 krajskou digitální jednotku a krajský digitální repozitář k dlouhodobému ukládání digitalizovaných fondů. Pro zajištění dalšího chodu pracoviště a zabezpečení digitálních dat je nezbytné provést zásadní modernizaci pracoviště - obnova zařízení pro digitalizaci.</t>
  </si>
  <si>
    <r>
      <rPr>
        <b/>
        <sz val="12"/>
        <rFont val="Arial"/>
        <family val="2"/>
        <charset val="238"/>
      </rPr>
      <t xml:space="preserve">IROP II 2021 - 2027, 78. výzva eHealth  </t>
    </r>
    <r>
      <rPr>
        <sz val="12"/>
        <rFont val="Arial"/>
        <family val="2"/>
        <charset val="238"/>
      </rPr>
      <t xml:space="preserve">                                                                                                                                                                                                                                                                                  Inovace IS Zdravotní dokumentace: implementace elektronického zdravotního záznamu (EHR) a připravenost IS ZZS OK na napojení na centrální služby elektronického zdravotnictví státu (napojení na Kmenové registry a vznik konektorů na elektronické zasílání dat do Národního zdravotnického informačního systému (NZIS), na národní bod pro identifikaci a autentizaci pro pacienty nebo zdravotnické pracovníky (NIA), na připojení IS na Národní kontaktní místo pro elektronické zdravotnictví (NCPeH).</t>
    </r>
  </si>
  <si>
    <t>Vincentinum - poskytovatel sociálních služeb Šternberk – RD Šumperk, Horní Temenice</t>
  </si>
  <si>
    <t>nákup nemovitosti</t>
  </si>
  <si>
    <t>MPSV - 14. výzva                                                                                               Dobudování EPS s napojením na CPO (ze zákona u budov nad 50 osob - nutné dobudovat během 2025)</t>
  </si>
  <si>
    <t>realizace do 1/2025</t>
  </si>
  <si>
    <t xml:space="preserve">faktura za 12/2024 + pozastávka                  </t>
  </si>
  <si>
    <t>IROP 2021+ - 58. výzva                                                                                      Rekonstrukce RD a přístavba pro tansformaci sociálních služeb</t>
  </si>
  <si>
    <t>IROP 2021+ - 58. výzva                                                                                      Nákup RD pro tansformaci sociálních služeb a další rekonstrukce pro chráněné bydlení 4 osoby</t>
  </si>
  <si>
    <t>studii zajišťuje PO</t>
  </si>
  <si>
    <t>OPŽP 2021+ - výzva č. 63                           rekonstrukce kuchyně</t>
  </si>
  <si>
    <t>2024-2027</t>
  </si>
  <si>
    <t>IROP 2021+</t>
  </si>
  <si>
    <t>CSS Prostějov - rekonstrukce kuchyně</t>
  </si>
  <si>
    <r>
      <t xml:space="preserve"> </t>
    </r>
    <r>
      <rPr>
        <sz val="10"/>
        <color rgb="FFFF0000"/>
        <rFont val="Arial"/>
        <family val="2"/>
        <charset val="238"/>
      </rPr>
      <t>Realizace musí být ukončena do 31.12.2025</t>
    </r>
  </si>
  <si>
    <t>Realizace musí být ukončena do 31.12.2025</t>
  </si>
  <si>
    <t>ORJ 13</t>
  </si>
  <si>
    <t>Odbor sportu, kultury a památkové péče</t>
  </si>
  <si>
    <t>ORJ 13 - Oblast kultury - projekty spolufinancované z evropských fondů a národních fondů - investiční</t>
  </si>
  <si>
    <t>Celkem za ORJ 13 - oblast kultury</t>
  </si>
  <si>
    <t>Ing. Petr Flora</t>
  </si>
  <si>
    <t>Odbor strategického rozvoje kraje - ORJ 13</t>
  </si>
  <si>
    <t>pozastávka</t>
  </si>
  <si>
    <t>IROP 2021+ - 58. výzva                                                              Rekonstrukce budovy pro transformaci sociálních služeb pro 12 kllientů</t>
  </si>
  <si>
    <t xml:space="preserve">Domov seniorů POHODA Chválkovice - FVE   </t>
  </si>
  <si>
    <t>PD + realizace</t>
  </si>
  <si>
    <t>Střední škola elektrotechnická, Lipník nad Bečvou, Tyršova 781 - REÚO školní kuchyně</t>
  </si>
  <si>
    <r>
      <rPr>
        <sz val="12"/>
        <color rgb="FFFF0000"/>
        <rFont val="Arial"/>
        <family val="2"/>
        <charset val="238"/>
      </rPr>
      <t xml:space="preserve">NPO - výzva - zatím není vyhlášená      </t>
    </r>
    <r>
      <rPr>
        <sz val="12"/>
        <rFont val="Arial"/>
        <family val="2"/>
        <charset val="238"/>
      </rPr>
      <t xml:space="preserve">                                                                          Rekonstrukce budovy pro Středisko sociální prevence v Přerově</t>
    </r>
  </si>
  <si>
    <t>bude podáno nejpozději do 12/2024 - výše dotace dle RAP</t>
  </si>
  <si>
    <t>bude podáno  nejpozději do 12/2024 - výše dotace dle RAP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</si>
</sst>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Red]0.00"/>
  </numFmts>
  <fonts count="48" x14ac:knownFonts="1">
    <font>
      <sz val="11"/>
      <color theme="1"/>
      <name val="Calibri"/>
      <family val="2"/>
      <charset val="238"/>
      <scheme val="minor"/>
    </font>
    <font>
      <sz val="10"/>
      <name val="Arial"/>
      <family val="2"/>
      <charset val="238"/>
    </font>
    <font>
      <b/>
      <sz val="14"/>
      <name val="Arial"/>
      <family val="2"/>
      <charset val="238"/>
    </font>
    <font>
      <b/>
      <sz val="10"/>
      <name val="Arial"/>
      <family val="2"/>
      <charset val="238"/>
    </font>
    <font>
      <sz val="11"/>
      <name val="Arial"/>
      <family val="2"/>
      <charset val="238"/>
    </font>
    <font>
      <b/>
      <sz val="12"/>
      <name val="Arial"/>
      <family val="2"/>
      <charset val="238"/>
    </font>
    <font>
      <b/>
      <sz val="12"/>
      <color rgb="FF000000"/>
      <name val="Arial"/>
      <family val="2"/>
      <charset val="238"/>
    </font>
    <font>
      <sz val="12"/>
      <color rgb="FF000000"/>
      <name val="Arial"/>
      <family val="2"/>
      <charset val="238"/>
    </font>
    <font>
      <b/>
      <sz val="18"/>
      <name val="Arial"/>
      <family val="2"/>
      <charset val="238"/>
    </font>
    <font>
      <b/>
      <i/>
      <sz val="16"/>
      <name val="Arial"/>
      <family val="2"/>
      <charset val="238"/>
    </font>
    <font>
      <i/>
      <sz val="16"/>
      <name val="Arial"/>
      <family val="2"/>
      <charset val="238"/>
    </font>
    <font>
      <sz val="12"/>
      <name val="Arial CE"/>
      <family val="2"/>
      <charset val="238"/>
    </font>
    <font>
      <sz val="12"/>
      <name val="Arial"/>
      <family val="2"/>
      <charset val="238"/>
    </font>
    <font>
      <sz val="10"/>
      <name val="Arial CE"/>
      <family val="2"/>
      <charset val="238"/>
    </font>
    <font>
      <sz val="10"/>
      <color rgb="FFFF0000"/>
      <name val="Arial"/>
      <family val="2"/>
      <charset val="238"/>
    </font>
    <font>
      <b/>
      <i/>
      <sz val="14"/>
      <name val="Arial"/>
      <family val="2"/>
      <charset val="238"/>
    </font>
    <font>
      <b/>
      <i/>
      <sz val="10"/>
      <name val="Arial"/>
      <family val="2"/>
      <charset val="238"/>
    </font>
    <font>
      <sz val="8"/>
      <name val="Arial CE"/>
      <family val="2"/>
      <charset val="238"/>
    </font>
    <font>
      <sz val="14"/>
      <color rgb="FFFF0000"/>
      <name val="Arial"/>
      <family val="2"/>
      <charset val="238"/>
    </font>
    <font>
      <b/>
      <sz val="9"/>
      <name val="Arial"/>
      <family val="2"/>
      <charset val="238"/>
    </font>
    <font>
      <sz val="11"/>
      <color theme="1"/>
      <name val="Calibri"/>
      <family val="2"/>
      <charset val="238"/>
      <scheme val="minor"/>
    </font>
    <font>
      <sz val="11"/>
      <color theme="1"/>
      <name val="Arial"/>
      <family val="2"/>
      <charset val="238"/>
    </font>
    <font>
      <b/>
      <sz val="12"/>
      <name val="Arial CE"/>
      <charset val="238"/>
    </font>
    <font>
      <sz val="12"/>
      <color theme="1"/>
      <name val="Arial"/>
      <family val="2"/>
      <charset val="238"/>
    </font>
    <font>
      <b/>
      <sz val="16"/>
      <name val="Arial"/>
      <family val="2"/>
      <charset val="238"/>
    </font>
    <font>
      <sz val="12"/>
      <color theme="1"/>
      <name val="Calibri"/>
      <family val="2"/>
      <charset val="238"/>
      <scheme val="minor"/>
    </font>
    <font>
      <sz val="11"/>
      <name val="Calibri"/>
      <family val="2"/>
      <charset val="238"/>
      <scheme val="minor"/>
    </font>
    <font>
      <sz val="10"/>
      <color theme="1"/>
      <name val="Arial"/>
      <family val="2"/>
      <charset val="238"/>
    </font>
    <font>
      <b/>
      <sz val="12"/>
      <name val="Arial CE"/>
      <family val="2"/>
      <charset val="238"/>
    </font>
    <font>
      <b/>
      <sz val="12"/>
      <color rgb="FF0070C0"/>
      <name val="Arial"/>
      <family val="2"/>
      <charset val="238"/>
    </font>
    <font>
      <b/>
      <sz val="10"/>
      <color rgb="FF0070C0"/>
      <name val="Arial"/>
      <family val="2"/>
      <charset val="238"/>
    </font>
    <font>
      <sz val="12"/>
      <color rgb="FF0070C0"/>
      <name val="Arial"/>
      <family val="2"/>
      <charset val="238"/>
    </font>
    <font>
      <b/>
      <sz val="11"/>
      <name val="Arial"/>
      <family val="2"/>
      <charset val="238"/>
    </font>
    <font>
      <sz val="12"/>
      <color rgb="FFFF0000"/>
      <name val="Arial"/>
      <family val="2"/>
      <charset val="238"/>
    </font>
    <font>
      <sz val="10"/>
      <name val="Arial CE"/>
      <charset val="238"/>
    </font>
    <font>
      <sz val="11"/>
      <color rgb="FFFF0000"/>
      <name val="Calibri"/>
      <family val="2"/>
      <charset val="238"/>
      <scheme val="minor"/>
    </font>
    <font>
      <b/>
      <sz val="11"/>
      <color rgb="FFFF0000"/>
      <name val="Calibri"/>
      <family val="2"/>
      <charset val="238"/>
      <scheme val="minor"/>
    </font>
    <font>
      <b/>
      <i/>
      <sz val="16"/>
      <color rgb="FFFF33CC"/>
      <name val="Arial"/>
      <family val="2"/>
      <charset val="238"/>
    </font>
    <font>
      <b/>
      <i/>
      <sz val="14"/>
      <color rgb="FFFF33CC"/>
      <name val="Arial"/>
      <family val="2"/>
      <charset val="238"/>
    </font>
    <font>
      <b/>
      <i/>
      <sz val="10"/>
      <color rgb="FFFF33CC"/>
      <name val="Arial"/>
      <family val="2"/>
      <charset val="238"/>
    </font>
    <font>
      <i/>
      <sz val="16"/>
      <color rgb="FFFF33CC"/>
      <name val="Arial"/>
      <family val="2"/>
      <charset val="238"/>
    </font>
    <font>
      <sz val="10"/>
      <color rgb="FFFF33CC"/>
      <name val="Arial"/>
      <family val="2"/>
      <charset val="238"/>
    </font>
    <font>
      <sz val="11"/>
      <color rgb="FFFF33CC"/>
      <name val="Calibri"/>
      <family val="2"/>
      <charset val="238"/>
      <scheme val="minor"/>
    </font>
    <font>
      <sz val="8"/>
      <name val="Calibri"/>
      <family val="2"/>
      <charset val="238"/>
      <scheme val="minor"/>
    </font>
    <font>
      <b/>
      <sz val="11"/>
      <color theme="1"/>
      <name val="Calibri"/>
      <family val="2"/>
      <charset val="238"/>
      <scheme val="minor"/>
    </font>
    <font>
      <sz val="12"/>
      <name val="Arial CE"/>
      <charset val="238"/>
    </font>
    <font>
      <i/>
      <sz val="11"/>
      <color theme="1"/>
      <name val="Calibri"/>
      <family val="2"/>
      <charset val="238"/>
      <scheme val="minor"/>
    </font>
    <font>
      <sz val="12"/>
      <color rgb="FFFF33CC"/>
      <name val="Arial"/>
      <family val="2"/>
      <charset val="238"/>
    </font>
  </fonts>
  <fills count="15">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CCFFFF"/>
        <bgColor indexed="64"/>
      </patternFill>
    </fill>
    <fill>
      <patternFill patternType="solid">
        <fgColor theme="0" tint="-0.14999847407452621"/>
        <bgColor indexed="64"/>
      </patternFill>
    </fill>
    <fill>
      <patternFill patternType="solid">
        <fgColor rgb="FFFFCCFF"/>
        <bgColor indexed="64"/>
      </patternFill>
    </fill>
    <fill>
      <patternFill patternType="solid">
        <fgColor theme="4" tint="0.79998168889431442"/>
        <bgColor indexed="64"/>
      </patternFill>
    </fill>
    <fill>
      <patternFill patternType="solid">
        <fgColor rgb="FFFFFFCC"/>
        <bgColor indexed="64"/>
      </patternFill>
    </fill>
    <fill>
      <patternFill patternType="solid">
        <fgColor theme="2" tint="-9.9978637043366805E-2"/>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rgb="FFFCE4D6"/>
        <bgColor indexed="64"/>
      </patternFill>
    </fill>
    <fill>
      <patternFill patternType="solid">
        <fgColor rgb="FFFFFF00"/>
        <bgColor indexed="64"/>
      </patternFill>
    </fill>
    <fill>
      <patternFill patternType="solid">
        <fgColor rgb="FFFFFFFF"/>
        <bgColor rgb="FF000000"/>
      </patternFill>
    </fill>
  </fills>
  <borders count="2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medium">
        <color indexed="64"/>
      </left>
      <right style="medium">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right/>
      <top/>
      <bottom style="thin">
        <color indexed="64"/>
      </bottom>
      <diagonal/>
    </border>
  </borders>
  <cellStyleXfs count="12">
    <xf numFmtId="0" fontId="0" fillId="0" borderId="0"/>
    <xf numFmtId="0" fontId="1" fillId="0" borderId="0"/>
    <xf numFmtId="0" fontId="1" fillId="0" borderId="0"/>
    <xf numFmtId="0" fontId="1" fillId="0" borderId="0"/>
    <xf numFmtId="0" fontId="1" fillId="0" borderId="0"/>
    <xf numFmtId="0" fontId="1" fillId="0" borderId="0"/>
    <xf numFmtId="0" fontId="1" fillId="0" borderId="0"/>
    <xf numFmtId="0" fontId="20" fillId="0" borderId="0"/>
    <xf numFmtId="0" fontId="20" fillId="0" borderId="0"/>
    <xf numFmtId="0" fontId="1" fillId="0" borderId="0"/>
    <xf numFmtId="0" fontId="1" fillId="0" borderId="0">
      <alignment wrapText="1"/>
    </xf>
    <xf numFmtId="0" fontId="1" fillId="0" borderId="0"/>
  </cellStyleXfs>
  <cellXfs count="501">
    <xf numFmtId="0" fontId="0" fillId="0" borderId="0" xfId="0"/>
    <xf numFmtId="0" fontId="1" fillId="0" borderId="0" xfId="1"/>
    <xf numFmtId="0" fontId="1" fillId="0" borderId="0" xfId="1" applyAlignment="1">
      <alignment horizontal="center"/>
    </xf>
    <xf numFmtId="3" fontId="1" fillId="0" borderId="0" xfId="1" applyNumberFormat="1"/>
    <xf numFmtId="0" fontId="0" fillId="0" borderId="0" xfId="0" applyAlignment="1">
      <alignment wrapText="1"/>
    </xf>
    <xf numFmtId="3" fontId="0" fillId="0" borderId="0" xfId="0" applyNumberFormat="1" applyAlignment="1">
      <alignment horizontal="center" vertical="center"/>
    </xf>
    <xf numFmtId="3" fontId="0" fillId="0" borderId="0" xfId="0" applyNumberFormat="1" applyAlignment="1">
      <alignment horizontal="right" vertical="center"/>
    </xf>
    <xf numFmtId="3" fontId="1" fillId="0" borderId="0" xfId="1" applyNumberFormat="1" applyAlignment="1">
      <alignment horizontal="right" vertical="center"/>
    </xf>
    <xf numFmtId="0" fontId="1" fillId="0" borderId="0" xfId="1" applyAlignment="1">
      <alignment vertical="center" wrapText="1"/>
    </xf>
    <xf numFmtId="0" fontId="3" fillId="0" borderId="0" xfId="0" applyFont="1" applyAlignment="1">
      <alignment horizontal="center"/>
    </xf>
    <xf numFmtId="0" fontId="0" fillId="2" borderId="0" xfId="1" applyFont="1" applyFill="1"/>
    <xf numFmtId="0" fontId="5" fillId="0" borderId="0" xfId="2" applyFont="1" applyAlignment="1">
      <alignment horizontal="center"/>
    </xf>
    <xf numFmtId="3" fontId="4" fillId="0" borderId="0" xfId="2" applyNumberFormat="1" applyFont="1" applyAlignment="1">
      <alignment horizontal="right" vertical="center"/>
    </xf>
    <xf numFmtId="0" fontId="4" fillId="0" borderId="0" xfId="2" applyFont="1" applyAlignment="1">
      <alignment vertical="center" wrapText="1"/>
    </xf>
    <xf numFmtId="0" fontId="1" fillId="2" borderId="0" xfId="1" applyFill="1"/>
    <xf numFmtId="0" fontId="6" fillId="0" borderId="0" xfId="0" applyFont="1" applyAlignment="1">
      <alignment horizontal="left" vertical="center" wrapText="1"/>
    </xf>
    <xf numFmtId="0" fontId="6" fillId="0" borderId="0" xfId="0" applyFont="1" applyAlignment="1">
      <alignment horizontal="center" vertical="center" wrapText="1"/>
    </xf>
    <xf numFmtId="0" fontId="7" fillId="0" borderId="0" xfId="0" applyFont="1" applyAlignment="1">
      <alignment horizontal="right" vertical="center" wrapText="1"/>
    </xf>
    <xf numFmtId="0" fontId="0" fillId="3" borderId="4" xfId="0" applyFill="1" applyBorder="1" applyAlignment="1">
      <alignment vertical="center" wrapText="1"/>
    </xf>
    <xf numFmtId="3" fontId="3" fillId="4" borderId="4" xfId="5" applyNumberFormat="1" applyFont="1" applyFill="1" applyBorder="1" applyAlignment="1">
      <alignment horizontal="center" vertical="center" wrapText="1"/>
    </xf>
    <xf numFmtId="0" fontId="9" fillId="5" borderId="1" xfId="4" applyFont="1" applyFill="1" applyBorder="1" applyAlignment="1">
      <alignment vertical="center"/>
    </xf>
    <xf numFmtId="0" fontId="9" fillId="5" borderId="2" xfId="4" applyFont="1" applyFill="1" applyBorder="1" applyAlignment="1">
      <alignment vertical="center"/>
    </xf>
    <xf numFmtId="3" fontId="9" fillId="5" borderId="4" xfId="4" applyNumberFormat="1" applyFont="1" applyFill="1" applyBorder="1" applyAlignment="1">
      <alignment horizontal="right" vertical="center" wrapText="1"/>
    </xf>
    <xf numFmtId="3" fontId="9" fillId="5" borderId="4" xfId="5" applyNumberFormat="1" applyFont="1" applyFill="1" applyBorder="1" applyAlignment="1">
      <alignment horizontal="right" vertical="center" wrapText="1"/>
    </xf>
    <xf numFmtId="0" fontId="9" fillId="5" borderId="4" xfId="5" applyFont="1" applyFill="1" applyBorder="1" applyAlignment="1">
      <alignment horizontal="center" vertical="center" wrapText="1"/>
    </xf>
    <xf numFmtId="0" fontId="10" fillId="0" borderId="0" xfId="0" applyFont="1"/>
    <xf numFmtId="0" fontId="11" fillId="0" borderId="4" xfId="0" applyFont="1" applyBorder="1" applyAlignment="1">
      <alignment horizontal="center" vertical="center" wrapText="1"/>
    </xf>
    <xf numFmtId="0" fontId="12" fillId="0" borderId="6" xfId="1" applyFont="1" applyBorder="1" applyAlignment="1">
      <alignment horizontal="center" vertical="center"/>
    </xf>
    <xf numFmtId="0" fontId="11" fillId="0" borderId="6" xfId="0" applyFont="1" applyBorder="1" applyAlignment="1">
      <alignment horizontal="center" vertical="center" wrapText="1"/>
    </xf>
    <xf numFmtId="0" fontId="12" fillId="0" borderId="4" xfId="0" applyFont="1" applyBorder="1" applyAlignment="1">
      <alignment horizontal="center" vertical="center"/>
    </xf>
    <xf numFmtId="0" fontId="5" fillId="0" borderId="4" xfId="0" applyFont="1" applyBorder="1" applyAlignment="1">
      <alignment horizontal="left" vertical="center" wrapText="1"/>
    </xf>
    <xf numFmtId="0" fontId="12" fillId="0" borderId="6" xfId="6" applyFont="1" applyBorder="1" applyAlignment="1" applyProtection="1">
      <alignment horizontal="left" vertical="center" wrapText="1"/>
      <protection locked="0"/>
    </xf>
    <xf numFmtId="0" fontId="13" fillId="0" borderId="6" xfId="0" applyFont="1" applyBorder="1" applyAlignment="1">
      <alignment horizontal="center" vertical="center" wrapText="1"/>
    </xf>
    <xf numFmtId="3" fontId="12" fillId="0" borderId="6" xfId="6" applyNumberFormat="1" applyFont="1" applyBorder="1" applyAlignment="1">
      <alignment horizontal="right" vertical="center" indent="1"/>
    </xf>
    <xf numFmtId="0" fontId="0" fillId="0" borderId="4" xfId="0" applyBorder="1" applyAlignment="1">
      <alignment horizontal="center" vertical="center"/>
    </xf>
    <xf numFmtId="3" fontId="11" fillId="0" borderId="4" xfId="0" applyNumberFormat="1" applyFont="1" applyBorder="1" applyAlignment="1">
      <alignment horizontal="right" vertical="center" indent="1"/>
    </xf>
    <xf numFmtId="3" fontId="5" fillId="0" borderId="4" xfId="0" applyNumberFormat="1" applyFont="1" applyBorder="1" applyAlignment="1">
      <alignment horizontal="right" vertical="center" indent="1"/>
    </xf>
    <xf numFmtId="3" fontId="12" fillId="0" borderId="4" xfId="0" applyNumberFormat="1" applyFont="1" applyBorder="1" applyAlignment="1">
      <alignment horizontal="right" vertical="center" indent="1"/>
    </xf>
    <xf numFmtId="3" fontId="14" fillId="0" borderId="4" xfId="0" applyNumberFormat="1" applyFont="1" applyBorder="1" applyAlignment="1">
      <alignment horizontal="center" vertical="center" wrapText="1"/>
    </xf>
    <xf numFmtId="0" fontId="12" fillId="0" borderId="4" xfId="1" applyFont="1" applyBorder="1" applyAlignment="1">
      <alignment horizontal="center" vertical="center"/>
    </xf>
    <xf numFmtId="0" fontId="12" fillId="0" borderId="4" xfId="0" applyFont="1" applyBorder="1" applyAlignment="1">
      <alignment horizontal="center" vertical="center" wrapText="1" shrinkToFit="1"/>
    </xf>
    <xf numFmtId="0" fontId="5" fillId="0" borderId="4" xfId="0" applyFont="1" applyBorder="1" applyAlignment="1">
      <alignment vertical="center" wrapText="1"/>
    </xf>
    <xf numFmtId="0" fontId="12" fillId="0" borderId="4" xfId="6" applyFont="1" applyBorder="1" applyAlignment="1" applyProtection="1">
      <alignment horizontal="left" vertical="center" wrapText="1"/>
      <protection locked="0"/>
    </xf>
    <xf numFmtId="0" fontId="0" fillId="0" borderId="4" xfId="1" applyFont="1" applyBorder="1" applyAlignment="1">
      <alignment horizontal="center" vertical="center" wrapText="1"/>
    </xf>
    <xf numFmtId="0" fontId="12" fillId="0" borderId="6" xfId="0" applyFont="1" applyBorder="1" applyAlignment="1">
      <alignment horizontal="center" vertical="center" wrapText="1" shrinkToFit="1"/>
    </xf>
    <xf numFmtId="0" fontId="0" fillId="0" borderId="6" xfId="1" applyFont="1" applyBorder="1" applyAlignment="1">
      <alignment horizontal="center" vertical="center" wrapText="1"/>
    </xf>
    <xf numFmtId="0" fontId="9" fillId="5" borderId="1" xfId="4" applyFont="1" applyFill="1" applyBorder="1" applyAlignment="1">
      <alignment horizontal="left" vertical="center"/>
    </xf>
    <xf numFmtId="0" fontId="9" fillId="5" borderId="2" xfId="4" applyFont="1" applyFill="1" applyBorder="1" applyAlignment="1">
      <alignment horizontal="left" vertical="center"/>
    </xf>
    <xf numFmtId="3" fontId="15" fillId="5" borderId="4" xfId="4" applyNumberFormat="1" applyFont="1" applyFill="1" applyBorder="1" applyAlignment="1">
      <alignment horizontal="right" vertical="center" wrapText="1"/>
    </xf>
    <xf numFmtId="3" fontId="16" fillId="5" borderId="4" xfId="4" applyNumberFormat="1" applyFont="1" applyFill="1" applyBorder="1" applyAlignment="1">
      <alignment horizontal="right" vertical="center" wrapText="1"/>
    </xf>
    <xf numFmtId="3" fontId="15" fillId="5" borderId="5" xfId="5" applyNumberFormat="1" applyFont="1" applyFill="1" applyBorder="1" applyAlignment="1">
      <alignment horizontal="right" vertical="center" wrapText="1"/>
    </xf>
    <xf numFmtId="3" fontId="15" fillId="5" borderId="5" xfId="4" applyNumberFormat="1" applyFont="1" applyFill="1" applyBorder="1" applyAlignment="1">
      <alignment horizontal="right" vertical="center" wrapText="1"/>
    </xf>
    <xf numFmtId="0" fontId="9" fillId="5" borderId="5" xfId="5" applyFont="1" applyFill="1" applyBorder="1" applyAlignment="1">
      <alignment horizontal="center" vertical="center" wrapText="1"/>
    </xf>
    <xf numFmtId="0" fontId="8" fillId="5" borderId="1" xfId="4" applyFont="1" applyFill="1" applyBorder="1" applyAlignment="1">
      <alignment horizontal="left" vertical="center"/>
    </xf>
    <xf numFmtId="0" fontId="8" fillId="5" borderId="2" xfId="4" applyFont="1" applyFill="1" applyBorder="1" applyAlignment="1">
      <alignment horizontal="left" vertical="center"/>
    </xf>
    <xf numFmtId="3" fontId="8" fillId="5" borderId="4" xfId="5" applyNumberFormat="1" applyFont="1" applyFill="1" applyBorder="1" applyAlignment="1">
      <alignment horizontal="right" vertical="center" wrapText="1"/>
    </xf>
    <xf numFmtId="3" fontId="8" fillId="5" borderId="4" xfId="4" applyNumberFormat="1" applyFont="1" applyFill="1" applyBorder="1" applyAlignment="1">
      <alignment horizontal="right" vertical="center" wrapText="1"/>
    </xf>
    <xf numFmtId="0" fontId="3" fillId="5" borderId="4" xfId="5" applyFont="1" applyFill="1" applyBorder="1" applyAlignment="1">
      <alignment horizontal="center" vertical="center" wrapText="1"/>
    </xf>
    <xf numFmtId="0" fontId="17" fillId="0" borderId="0" xfId="0" applyFont="1" applyAlignment="1">
      <alignment wrapText="1"/>
    </xf>
    <xf numFmtId="0" fontId="17" fillId="0" borderId="0" xfId="0" applyFont="1"/>
    <xf numFmtId="3" fontId="17" fillId="0" borderId="0" xfId="0" applyNumberFormat="1" applyFont="1" applyAlignment="1">
      <alignment horizontal="right" wrapText="1"/>
    </xf>
    <xf numFmtId="3" fontId="17" fillId="0" borderId="0" xfId="0" applyNumberFormat="1" applyFont="1" applyAlignment="1">
      <alignment horizontal="right" vertical="center" indent="1"/>
    </xf>
    <xf numFmtId="3" fontId="17" fillId="0" borderId="0" xfId="0" applyNumberFormat="1" applyFont="1" applyAlignment="1">
      <alignment horizontal="right" vertical="center"/>
    </xf>
    <xf numFmtId="0" fontId="0" fillId="0" borderId="0" xfId="0" applyAlignment="1">
      <alignment vertical="center" wrapText="1"/>
    </xf>
    <xf numFmtId="0" fontId="13" fillId="0" borderId="0" xfId="0" applyFont="1"/>
    <xf numFmtId="0" fontId="0" fillId="0" borderId="0" xfId="0" applyAlignment="1">
      <alignment horizontal="right" wrapText="1"/>
    </xf>
    <xf numFmtId="3" fontId="0" fillId="0" borderId="0" xfId="0" applyNumberFormat="1" applyAlignment="1">
      <alignment horizontal="right" vertical="center" indent="1"/>
    </xf>
    <xf numFmtId="0" fontId="18" fillId="0" borderId="0" xfId="0" applyFont="1" applyAlignment="1">
      <alignment vertical="top" wrapText="1"/>
    </xf>
    <xf numFmtId="0" fontId="12" fillId="0" borderId="0" xfId="0" applyFont="1"/>
    <xf numFmtId="0" fontId="12" fillId="0" borderId="0" xfId="0" applyFont="1" applyAlignment="1">
      <alignment wrapText="1"/>
    </xf>
    <xf numFmtId="0" fontId="11" fillId="0" borderId="0" xfId="0" applyFont="1"/>
    <xf numFmtId="0" fontId="12" fillId="0" borderId="0" xfId="0" applyFont="1" applyAlignment="1">
      <alignment horizontal="right" wrapText="1"/>
    </xf>
    <xf numFmtId="3" fontId="12" fillId="0" borderId="0" xfId="0" applyNumberFormat="1" applyFont="1" applyAlignment="1">
      <alignment horizontal="right" vertical="center" indent="1"/>
    </xf>
    <xf numFmtId="3" fontId="12" fillId="0" borderId="0" xfId="0" applyNumberFormat="1" applyFont="1" applyAlignment="1">
      <alignment horizontal="right" vertical="center"/>
    </xf>
    <xf numFmtId="0" fontId="12" fillId="0" borderId="0" xfId="0" applyFont="1" applyAlignment="1">
      <alignment vertical="center" wrapText="1"/>
    </xf>
    <xf numFmtId="3" fontId="3" fillId="4" borderId="3" xfId="5" applyNumberFormat="1" applyFont="1" applyFill="1" applyBorder="1" applyAlignment="1">
      <alignment horizontal="center" vertical="center" wrapText="1"/>
    </xf>
    <xf numFmtId="3" fontId="12" fillId="0" borderId="6" xfId="6" applyNumberFormat="1" applyFont="1" applyBorder="1" applyAlignment="1">
      <alignment vertical="center"/>
    </xf>
    <xf numFmtId="3" fontId="11" fillId="0" borderId="4" xfId="0" applyNumberFormat="1" applyFont="1" applyBorder="1" applyAlignment="1">
      <alignment vertical="center"/>
    </xf>
    <xf numFmtId="3" fontId="12" fillId="0" borderId="4" xfId="0" applyNumberFormat="1" applyFont="1" applyBorder="1" applyAlignment="1">
      <alignment vertical="center"/>
    </xf>
    <xf numFmtId="3" fontId="5" fillId="0" borderId="4" xfId="0" applyNumberFormat="1" applyFont="1" applyBorder="1" applyAlignment="1">
      <alignment vertical="center"/>
    </xf>
    <xf numFmtId="0" fontId="2" fillId="0" borderId="0" xfId="0" applyFont="1"/>
    <xf numFmtId="0" fontId="5" fillId="0" borderId="7" xfId="0" applyFont="1" applyBorder="1" applyAlignment="1">
      <alignment vertical="center" wrapText="1"/>
    </xf>
    <xf numFmtId="0" fontId="5" fillId="0" borderId="8" xfId="0" applyFont="1" applyBorder="1" applyAlignment="1">
      <alignment vertical="center" wrapText="1"/>
    </xf>
    <xf numFmtId="0" fontId="5" fillId="0" borderId="8"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0" xfId="0" applyFont="1" applyBorder="1" applyAlignment="1">
      <alignment horizontal="center" vertical="center" wrapText="1"/>
    </xf>
    <xf numFmtId="0" fontId="24" fillId="0" borderId="0" xfId="1" applyFont="1"/>
    <xf numFmtId="0" fontId="12" fillId="0" borderId="0" xfId="2" applyFont="1"/>
    <xf numFmtId="0" fontId="25" fillId="0" borderId="0" xfId="0" applyFont="1"/>
    <xf numFmtId="0" fontId="12" fillId="0" borderId="0" xfId="2" applyFont="1" applyAlignment="1">
      <alignment horizontal="center"/>
    </xf>
    <xf numFmtId="0" fontId="12" fillId="0" borderId="0" xfId="2" applyFont="1" applyAlignment="1">
      <alignment horizontal="left"/>
    </xf>
    <xf numFmtId="0" fontId="5" fillId="0" borderId="0" xfId="2" applyFont="1" applyAlignment="1">
      <alignment horizontal="right"/>
    </xf>
    <xf numFmtId="0" fontId="12" fillId="2" borderId="0" xfId="1" applyFont="1" applyFill="1"/>
    <xf numFmtId="3" fontId="12" fillId="0" borderId="0" xfId="2" applyNumberFormat="1" applyFont="1"/>
    <xf numFmtId="3" fontId="5" fillId="0" borderId="0" xfId="2" applyNumberFormat="1" applyFont="1"/>
    <xf numFmtId="0" fontId="23" fillId="2" borderId="0" xfId="1" applyFont="1" applyFill="1"/>
    <xf numFmtId="0" fontId="23" fillId="0" borderId="0" xfId="0" applyFont="1"/>
    <xf numFmtId="0" fontId="12" fillId="6" borderId="14" xfId="0" applyFont="1" applyFill="1" applyBorder="1"/>
    <xf numFmtId="0" fontId="12" fillId="6" borderId="6" xfId="0" applyFont="1" applyFill="1" applyBorder="1"/>
    <xf numFmtId="0" fontId="23" fillId="0" borderId="4" xfId="0" applyFont="1" applyBorder="1" applyAlignment="1">
      <alignment horizontal="left" vertical="center" wrapText="1"/>
    </xf>
    <xf numFmtId="0" fontId="12" fillId="7" borderId="14" xfId="0" applyFont="1" applyFill="1" applyBorder="1"/>
    <xf numFmtId="0" fontId="12" fillId="7" borderId="6" xfId="0" applyFont="1" applyFill="1" applyBorder="1"/>
    <xf numFmtId="0" fontId="26" fillId="0" borderId="0" xfId="0" applyFont="1"/>
    <xf numFmtId="3" fontId="1" fillId="0" borderId="4" xfId="0" applyNumberFormat="1" applyFont="1" applyBorder="1" applyAlignment="1">
      <alignment horizontal="center" vertical="center" wrapText="1"/>
    </xf>
    <xf numFmtId="0" fontId="26" fillId="0" borderId="4" xfId="0" applyFont="1" applyBorder="1" applyAlignment="1">
      <alignment horizontal="center" vertical="center"/>
    </xf>
    <xf numFmtId="0" fontId="26" fillId="0" borderId="6" xfId="1" applyFont="1" applyBorder="1" applyAlignment="1">
      <alignment horizontal="center" vertical="center" wrapText="1"/>
    </xf>
    <xf numFmtId="0" fontId="8" fillId="0" borderId="0" xfId="4" applyFont="1" applyAlignment="1">
      <alignment horizontal="left" vertical="center"/>
    </xf>
    <xf numFmtId="3" fontId="8" fillId="0" borderId="0" xfId="5" applyNumberFormat="1" applyFont="1" applyAlignment="1">
      <alignment horizontal="right" vertical="center" wrapText="1"/>
    </xf>
    <xf numFmtId="3" fontId="8" fillId="0" borderId="0" xfId="4" applyNumberFormat="1" applyFont="1" applyAlignment="1">
      <alignment horizontal="right" vertical="center" wrapText="1"/>
    </xf>
    <xf numFmtId="0" fontId="3" fillId="0" borderId="0" xfId="5" applyFont="1" applyAlignment="1">
      <alignment horizontal="center" vertical="center" wrapText="1"/>
    </xf>
    <xf numFmtId="0" fontId="8" fillId="5" borderId="3" xfId="4" applyFont="1" applyFill="1" applyBorder="1" applyAlignment="1">
      <alignment horizontal="left" vertical="center"/>
    </xf>
    <xf numFmtId="0" fontId="11" fillId="0" borderId="4" xfId="7" applyFont="1" applyBorder="1" applyAlignment="1">
      <alignment horizontal="center" vertical="center" wrapText="1"/>
    </xf>
    <xf numFmtId="0" fontId="13" fillId="0" borderId="4" xfId="7" applyFont="1" applyBorder="1" applyAlignment="1">
      <alignment horizontal="center" vertical="center" wrapText="1"/>
    </xf>
    <xf numFmtId="3" fontId="12" fillId="0" borderId="4" xfId="6" applyNumberFormat="1" applyFont="1" applyBorder="1" applyAlignment="1">
      <alignment vertical="center"/>
    </xf>
    <xf numFmtId="0" fontId="21" fillId="0" borderId="4" xfId="7" applyFont="1" applyBorder="1" applyAlignment="1">
      <alignment horizontal="center" vertical="center"/>
    </xf>
    <xf numFmtId="3" fontId="11" fillId="0" borderId="4" xfId="7" applyNumberFormat="1" applyFont="1" applyBorder="1" applyAlignment="1">
      <alignment vertical="center"/>
    </xf>
    <xf numFmtId="3" fontId="12" fillId="0" borderId="4" xfId="7" applyNumberFormat="1" applyFont="1" applyBorder="1" applyAlignment="1">
      <alignment vertical="center"/>
    </xf>
    <xf numFmtId="0" fontId="20" fillId="8" borderId="0" xfId="7" applyFill="1"/>
    <xf numFmtId="0" fontId="5" fillId="0" borderId="4" xfId="7" applyFont="1" applyBorder="1" applyAlignment="1">
      <alignment vertical="center" wrapText="1"/>
    </xf>
    <xf numFmtId="0" fontId="20" fillId="0" borderId="0" xfId="7"/>
    <xf numFmtId="3" fontId="12" fillId="0" borderId="4" xfId="7" applyNumberFormat="1" applyFont="1" applyBorder="1" applyAlignment="1">
      <alignment vertical="center" wrapText="1"/>
    </xf>
    <xf numFmtId="0" fontId="23" fillId="0" borderId="4" xfId="6" applyFont="1" applyBorder="1" applyAlignment="1" applyProtection="1">
      <alignment horizontal="left" vertical="center" wrapText="1"/>
      <protection locked="0"/>
    </xf>
    <xf numFmtId="0" fontId="12" fillId="0" borderId="6" xfId="0" applyFont="1" applyBorder="1" applyAlignment="1">
      <alignment horizontal="center" vertical="center"/>
    </xf>
    <xf numFmtId="0" fontId="11" fillId="2" borderId="6" xfId="0" applyFont="1" applyFill="1" applyBorder="1" applyAlignment="1">
      <alignment horizontal="center" vertical="center" wrapText="1"/>
    </xf>
    <xf numFmtId="0" fontId="12" fillId="2" borderId="6" xfId="1" applyFont="1" applyFill="1" applyBorder="1" applyAlignment="1">
      <alignment horizontal="center" vertical="center"/>
    </xf>
    <xf numFmtId="0" fontId="11" fillId="0" borderId="4" xfId="7" applyFont="1" applyBorder="1" applyAlignment="1">
      <alignment vertical="center" wrapText="1"/>
    </xf>
    <xf numFmtId="0" fontId="12" fillId="0" borderId="4" xfId="7" applyFont="1" applyBorder="1" applyAlignment="1">
      <alignment vertical="center"/>
    </xf>
    <xf numFmtId="0" fontId="13" fillId="0" borderId="4" xfId="7" applyFont="1" applyBorder="1" applyAlignment="1">
      <alignment vertical="center" wrapText="1"/>
    </xf>
    <xf numFmtId="3" fontId="5" fillId="0" borderId="5" xfId="7" applyNumberFormat="1" applyFont="1" applyBorder="1" applyAlignment="1">
      <alignment vertical="center"/>
    </xf>
    <xf numFmtId="3" fontId="11" fillId="0" borderId="5" xfId="7" applyNumberFormat="1" applyFont="1" applyBorder="1" applyAlignment="1">
      <alignment vertical="center"/>
    </xf>
    <xf numFmtId="3" fontId="12" fillId="0" borderId="5" xfId="7" applyNumberFormat="1" applyFont="1" applyBorder="1" applyAlignment="1">
      <alignment vertical="center"/>
    </xf>
    <xf numFmtId="0" fontId="13" fillId="0" borderId="4" xfId="0" applyFont="1" applyBorder="1" applyAlignment="1">
      <alignment horizontal="center" vertical="center" wrapText="1"/>
    </xf>
    <xf numFmtId="3" fontId="11" fillId="0" borderId="4" xfId="0" applyNumberFormat="1" applyFont="1" applyBorder="1" applyAlignment="1">
      <alignment horizontal="right" vertical="center"/>
    </xf>
    <xf numFmtId="3" fontId="5" fillId="0" borderId="4" xfId="0" applyNumberFormat="1" applyFont="1" applyBorder="1" applyAlignment="1">
      <alignment horizontal="right" vertical="center"/>
    </xf>
    <xf numFmtId="3" fontId="12" fillId="0" borderId="4" xfId="0" applyNumberFormat="1" applyFont="1" applyBorder="1" applyAlignment="1">
      <alignment horizontal="right" vertical="center"/>
    </xf>
    <xf numFmtId="0" fontId="12" fillId="0" borderId="4" xfId="11" applyFont="1" applyBorder="1" applyAlignment="1">
      <alignment horizontal="left" vertical="center" wrapText="1"/>
    </xf>
    <xf numFmtId="0" fontId="11" fillId="0" borderId="6" xfId="7" applyFont="1" applyBorder="1" applyAlignment="1">
      <alignment horizontal="center" vertical="center" wrapText="1"/>
    </xf>
    <xf numFmtId="0" fontId="12" fillId="0" borderId="6" xfId="7" applyFont="1" applyBorder="1" applyAlignment="1">
      <alignment vertical="center"/>
    </xf>
    <xf numFmtId="0" fontId="13" fillId="0" borderId="6" xfId="7" applyFont="1" applyBorder="1" applyAlignment="1">
      <alignment vertical="center" wrapText="1"/>
    </xf>
    <xf numFmtId="3" fontId="12" fillId="0" borderId="4" xfId="6" applyNumberFormat="1" applyFont="1" applyBorder="1" applyAlignment="1">
      <alignment horizontal="right" vertical="center" indent="1"/>
    </xf>
    <xf numFmtId="3" fontId="11" fillId="0" borderId="5" xfId="0" applyNumberFormat="1" applyFont="1" applyBorder="1" applyAlignment="1">
      <alignment horizontal="right" vertical="center" indent="1"/>
    </xf>
    <xf numFmtId="3" fontId="29" fillId="0" borderId="4" xfId="0" applyNumberFormat="1" applyFont="1" applyBorder="1" applyAlignment="1">
      <alignment horizontal="right" vertical="center"/>
    </xf>
    <xf numFmtId="0" fontId="12" fillId="8" borderId="11" xfId="0" applyFont="1" applyFill="1" applyBorder="1"/>
    <xf numFmtId="0" fontId="12" fillId="8" borderId="6" xfId="0" applyFont="1" applyFill="1" applyBorder="1"/>
    <xf numFmtId="0" fontId="12" fillId="0" borderId="16" xfId="0" applyFont="1" applyBorder="1"/>
    <xf numFmtId="0" fontId="12" fillId="0" borderId="4" xfId="0" applyFont="1" applyBorder="1"/>
    <xf numFmtId="3" fontId="12" fillId="8" borderId="6" xfId="0" applyNumberFormat="1" applyFont="1" applyFill="1" applyBorder="1"/>
    <xf numFmtId="3" fontId="12" fillId="8" borderId="12" xfId="0" applyNumberFormat="1" applyFont="1" applyFill="1" applyBorder="1"/>
    <xf numFmtId="3" fontId="12" fillId="8" borderId="13" xfId="0" applyNumberFormat="1" applyFont="1" applyFill="1" applyBorder="1"/>
    <xf numFmtId="3" fontId="12" fillId="7" borderId="4" xfId="0" applyNumberFormat="1" applyFont="1" applyFill="1" applyBorder="1"/>
    <xf numFmtId="3" fontId="12" fillId="7" borderId="1" xfId="0" applyNumberFormat="1" applyFont="1" applyFill="1" applyBorder="1"/>
    <xf numFmtId="3" fontId="12" fillId="7" borderId="15" xfId="0" applyNumberFormat="1" applyFont="1" applyFill="1" applyBorder="1"/>
    <xf numFmtId="3" fontId="12" fillId="6" borderId="4" xfId="0" applyNumberFormat="1" applyFont="1" applyFill="1" applyBorder="1"/>
    <xf numFmtId="3" fontId="12" fillId="6" borderId="1" xfId="0" applyNumberFormat="1" applyFont="1" applyFill="1" applyBorder="1"/>
    <xf numFmtId="3" fontId="12" fillId="6" borderId="15" xfId="0" applyNumberFormat="1" applyFont="1" applyFill="1" applyBorder="1"/>
    <xf numFmtId="3" fontId="12" fillId="0" borderId="5" xfId="0" applyNumberFormat="1" applyFont="1" applyBorder="1"/>
    <xf numFmtId="3" fontId="12" fillId="0" borderId="17" xfId="0" applyNumberFormat="1" applyFont="1" applyBorder="1"/>
    <xf numFmtId="3" fontId="12" fillId="0" borderId="18" xfId="0" applyNumberFormat="1" applyFont="1" applyBorder="1"/>
    <xf numFmtId="3" fontId="5" fillId="0" borderId="8" xfId="0" applyNumberFormat="1" applyFont="1" applyBorder="1"/>
    <xf numFmtId="3" fontId="5" fillId="0" borderId="9" xfId="0" applyNumberFormat="1" applyFont="1" applyBorder="1"/>
    <xf numFmtId="3" fontId="5" fillId="0" borderId="10" xfId="0" applyNumberFormat="1" applyFont="1" applyBorder="1"/>
    <xf numFmtId="0" fontId="28" fillId="0" borderId="4" xfId="0" applyFont="1" applyBorder="1" applyAlignment="1" applyProtection="1">
      <alignment vertical="center" wrapText="1"/>
      <protection locked="0"/>
    </xf>
    <xf numFmtId="0" fontId="23" fillId="0" borderId="4" xfId="0" applyFont="1" applyBorder="1" applyAlignment="1">
      <alignment horizontal="center" vertical="center"/>
    </xf>
    <xf numFmtId="0" fontId="12" fillId="10" borderId="11" xfId="0" applyFont="1" applyFill="1" applyBorder="1"/>
    <xf numFmtId="0" fontId="12" fillId="10" borderId="6" xfId="0" applyFont="1" applyFill="1" applyBorder="1"/>
    <xf numFmtId="3" fontId="12" fillId="10" borderId="6" xfId="0" applyNumberFormat="1" applyFont="1" applyFill="1" applyBorder="1"/>
    <xf numFmtId="3" fontId="12" fillId="10" borderId="12" xfId="0" applyNumberFormat="1" applyFont="1" applyFill="1" applyBorder="1"/>
    <xf numFmtId="3" fontId="12" fillId="10" borderId="13" xfId="0" applyNumberFormat="1" applyFont="1" applyFill="1" applyBorder="1"/>
    <xf numFmtId="3" fontId="12" fillId="0" borderId="6" xfId="6" applyNumberFormat="1" applyFont="1" applyBorder="1" applyAlignment="1">
      <alignment horizontal="right" vertical="center"/>
    </xf>
    <xf numFmtId="3" fontId="11" fillId="9" borderId="4" xfId="0" applyNumberFormat="1" applyFont="1" applyFill="1" applyBorder="1" applyAlignment="1">
      <alignment horizontal="right" vertical="center" indent="1"/>
    </xf>
    <xf numFmtId="3" fontId="12" fillId="9" borderId="4" xfId="0" applyNumberFormat="1" applyFont="1" applyFill="1" applyBorder="1" applyAlignment="1">
      <alignment horizontal="right" vertical="center" indent="1"/>
    </xf>
    <xf numFmtId="3" fontId="1" fillId="0" borderId="5" xfId="0" applyNumberFormat="1" applyFont="1" applyBorder="1" applyAlignment="1">
      <alignment horizontal="center" vertical="center" wrapText="1"/>
    </xf>
    <xf numFmtId="3" fontId="22" fillId="5" borderId="4" xfId="0" applyNumberFormat="1" applyFont="1" applyFill="1" applyBorder="1" applyAlignment="1">
      <alignment horizontal="right" vertical="center" indent="1"/>
    </xf>
    <xf numFmtId="3" fontId="2" fillId="0" borderId="4" xfId="0" applyNumberFormat="1" applyFont="1" applyBorder="1" applyAlignment="1">
      <alignment horizontal="right" vertical="center" indent="1"/>
    </xf>
    <xf numFmtId="3" fontId="5" fillId="5" borderId="4" xfId="0" applyNumberFormat="1" applyFont="1" applyFill="1" applyBorder="1" applyAlignment="1">
      <alignment horizontal="right" vertical="center" indent="1"/>
    </xf>
    <xf numFmtId="3" fontId="12" fillId="0" borderId="5" xfId="0" applyNumberFormat="1" applyFont="1" applyBorder="1" applyAlignment="1">
      <alignment horizontal="right" vertical="center" indent="1"/>
    </xf>
    <xf numFmtId="3" fontId="22" fillId="5" borderId="4" xfId="7" applyNumberFormat="1" applyFont="1" applyFill="1" applyBorder="1" applyAlignment="1">
      <alignment vertical="center"/>
    </xf>
    <xf numFmtId="3" fontId="5" fillId="5" borderId="4" xfId="0" applyNumberFormat="1" applyFont="1" applyFill="1" applyBorder="1" applyAlignment="1">
      <alignment vertical="center"/>
    </xf>
    <xf numFmtId="3" fontId="22" fillId="5" borderId="4" xfId="0" applyNumberFormat="1" applyFont="1" applyFill="1" applyBorder="1" applyAlignment="1">
      <alignment vertical="center"/>
    </xf>
    <xf numFmtId="3" fontId="5" fillId="5" borderId="4" xfId="0" applyNumberFormat="1" applyFont="1" applyFill="1" applyBorder="1" applyAlignment="1">
      <alignment horizontal="right" vertical="center"/>
    </xf>
    <xf numFmtId="3" fontId="22" fillId="5" borderId="4" xfId="0" applyNumberFormat="1" applyFont="1" applyFill="1" applyBorder="1" applyAlignment="1">
      <alignment horizontal="right" vertical="center"/>
    </xf>
    <xf numFmtId="0" fontId="12" fillId="11" borderId="11" xfId="0" applyFont="1" applyFill="1" applyBorder="1"/>
    <xf numFmtId="0" fontId="12" fillId="11" borderId="6" xfId="0" applyFont="1" applyFill="1" applyBorder="1"/>
    <xf numFmtId="3" fontId="12" fillId="12" borderId="6" xfId="9" applyNumberFormat="1" applyFont="1" applyFill="1" applyBorder="1"/>
    <xf numFmtId="3" fontId="12" fillId="12" borderId="12" xfId="9" applyNumberFormat="1" applyFont="1" applyFill="1" applyBorder="1"/>
    <xf numFmtId="3" fontId="12" fillId="12" borderId="13" xfId="9" applyNumberFormat="1" applyFont="1" applyFill="1" applyBorder="1"/>
    <xf numFmtId="0" fontId="1" fillId="0" borderId="0" xfId="0" applyFont="1" applyAlignment="1">
      <alignment horizontal="right"/>
    </xf>
    <xf numFmtId="3" fontId="12" fillId="0" borderId="5" xfId="0" applyNumberFormat="1" applyFont="1" applyBorder="1" applyAlignment="1">
      <alignment horizontal="right" vertical="center"/>
    </xf>
    <xf numFmtId="0" fontId="0" fillId="0" borderId="6" xfId="0" applyBorder="1" applyAlignment="1">
      <alignment horizontal="center" vertical="center"/>
    </xf>
    <xf numFmtId="3" fontId="12" fillId="0" borderId="4" xfId="6" applyNumberFormat="1" applyFont="1" applyBorder="1" applyAlignment="1">
      <alignment horizontal="right" vertical="center"/>
    </xf>
    <xf numFmtId="0" fontId="27" fillId="0" borderId="4" xfId="7" applyFont="1" applyBorder="1" applyAlignment="1">
      <alignment horizontal="center" vertical="center"/>
    </xf>
    <xf numFmtId="3" fontId="3" fillId="0" borderId="4" xfId="0" applyNumberFormat="1" applyFont="1" applyBorder="1" applyAlignment="1">
      <alignment horizontal="center" vertical="center" wrapText="1"/>
    </xf>
    <xf numFmtId="3" fontId="12" fillId="0" borderId="5" xfId="7" applyNumberFormat="1" applyFont="1" applyBorder="1" applyAlignment="1">
      <alignment vertical="center" wrapText="1"/>
    </xf>
    <xf numFmtId="3" fontId="30" fillId="4" borderId="3" xfId="5" applyNumberFormat="1" applyFont="1" applyFill="1" applyBorder="1" applyAlignment="1">
      <alignment horizontal="center" vertical="center" wrapText="1"/>
    </xf>
    <xf numFmtId="3" fontId="31" fillId="0" borderId="4" xfId="0" applyNumberFormat="1" applyFont="1" applyBorder="1" applyAlignment="1">
      <alignment horizontal="right" vertical="center"/>
    </xf>
    <xf numFmtId="3" fontId="31" fillId="0" borderId="4" xfId="0" applyNumberFormat="1" applyFont="1" applyBorder="1" applyAlignment="1">
      <alignment vertical="center"/>
    </xf>
    <xf numFmtId="3" fontId="5" fillId="0" borderId="4" xfId="7" applyNumberFormat="1" applyFont="1" applyBorder="1" applyAlignment="1">
      <alignment vertical="center"/>
    </xf>
    <xf numFmtId="0" fontId="2" fillId="0" borderId="0" xfId="1" applyFont="1"/>
    <xf numFmtId="0" fontId="4" fillId="0" borderId="0" xfId="2" applyFont="1"/>
    <xf numFmtId="0" fontId="4" fillId="0" borderId="0" xfId="2" applyFont="1" applyAlignment="1">
      <alignment horizontal="center"/>
    </xf>
    <xf numFmtId="0" fontId="4" fillId="0" borderId="0" xfId="2" applyFont="1" applyAlignment="1">
      <alignment horizontal="left"/>
    </xf>
    <xf numFmtId="0" fontId="32" fillId="0" borderId="0" xfId="2" applyFont="1" applyAlignment="1">
      <alignment horizontal="right"/>
    </xf>
    <xf numFmtId="3" fontId="4" fillId="0" borderId="0" xfId="2" applyNumberFormat="1" applyFont="1"/>
    <xf numFmtId="3" fontId="32" fillId="0" borderId="0" xfId="2" applyNumberFormat="1" applyFont="1"/>
    <xf numFmtId="49" fontId="0" fillId="0" borderId="4" xfId="0" applyNumberFormat="1" applyBorder="1" applyAlignment="1">
      <alignment horizontal="center" vertical="center"/>
    </xf>
    <xf numFmtId="0" fontId="0" fillId="0" borderId="4" xfId="0" applyBorder="1"/>
    <xf numFmtId="0" fontId="34" fillId="0" borderId="4" xfId="7" applyFont="1" applyBorder="1" applyAlignment="1">
      <alignment vertical="center" wrapText="1"/>
    </xf>
    <xf numFmtId="0" fontId="12" fillId="0" borderId="21" xfId="0" applyFont="1" applyBorder="1"/>
    <xf numFmtId="0" fontId="12" fillId="0" borderId="20" xfId="0" applyFont="1" applyBorder="1"/>
    <xf numFmtId="3" fontId="5" fillId="5" borderId="5" xfId="7" applyNumberFormat="1" applyFont="1" applyFill="1" applyBorder="1" applyAlignment="1">
      <alignment vertical="center"/>
    </xf>
    <xf numFmtId="3" fontId="5" fillId="5" borderId="5" xfId="0" applyNumberFormat="1" applyFont="1" applyFill="1" applyBorder="1" applyAlignment="1">
      <alignment horizontal="right" vertical="center"/>
    </xf>
    <xf numFmtId="3" fontId="22" fillId="5" borderId="5" xfId="0" applyNumberFormat="1" applyFont="1" applyFill="1" applyBorder="1" applyAlignment="1">
      <alignment horizontal="right" vertical="center" indent="1"/>
    </xf>
    <xf numFmtId="3" fontId="5" fillId="0" borderId="5" xfId="7" applyNumberFormat="1" applyFont="1" applyBorder="1" applyAlignment="1">
      <alignment horizontal="right" vertical="center"/>
    </xf>
    <xf numFmtId="3" fontId="0" fillId="0" borderId="0" xfId="0" applyNumberFormat="1"/>
    <xf numFmtId="3" fontId="3" fillId="0" borderId="5" xfId="0" applyNumberFormat="1" applyFont="1" applyBorder="1" applyAlignment="1">
      <alignment horizontal="center" vertical="center" wrapText="1"/>
    </xf>
    <xf numFmtId="0" fontId="20" fillId="0" borderId="4" xfId="7" applyBorder="1"/>
    <xf numFmtId="3" fontId="31" fillId="8" borderId="4" xfId="0" applyNumberFormat="1" applyFont="1" applyFill="1" applyBorder="1" applyAlignment="1">
      <alignment vertical="center"/>
    </xf>
    <xf numFmtId="3" fontId="14" fillId="0" borderId="6" xfId="0" applyNumberFormat="1" applyFont="1" applyBorder="1" applyAlignment="1">
      <alignment vertical="center" wrapText="1"/>
    </xf>
    <xf numFmtId="0" fontId="10" fillId="0" borderId="4" xfId="0" applyFont="1" applyBorder="1"/>
    <xf numFmtId="0" fontId="35" fillId="0" borderId="4" xfId="0" applyFont="1" applyBorder="1" applyAlignment="1">
      <alignment horizontal="center" vertical="center" wrapText="1"/>
    </xf>
    <xf numFmtId="0" fontId="37" fillId="5" borderId="1" xfId="4" applyFont="1" applyFill="1" applyBorder="1" applyAlignment="1">
      <alignment horizontal="left" vertical="center"/>
    </xf>
    <xf numFmtId="0" fontId="37" fillId="5" borderId="2" xfId="4" applyFont="1" applyFill="1" applyBorder="1" applyAlignment="1">
      <alignment horizontal="left" vertical="center"/>
    </xf>
    <xf numFmtId="3" fontId="38" fillId="5" borderId="4" xfId="4" applyNumberFormat="1" applyFont="1" applyFill="1" applyBorder="1" applyAlignment="1">
      <alignment horizontal="right" vertical="center" wrapText="1"/>
    </xf>
    <xf numFmtId="3" fontId="39" fillId="5" borderId="4" xfId="4" applyNumberFormat="1" applyFont="1" applyFill="1" applyBorder="1" applyAlignment="1">
      <alignment horizontal="right" vertical="center" wrapText="1"/>
    </xf>
    <xf numFmtId="3" fontId="38" fillId="5" borderId="5" xfId="5" applyNumberFormat="1" applyFont="1" applyFill="1" applyBorder="1" applyAlignment="1">
      <alignment horizontal="right" vertical="center" wrapText="1"/>
    </xf>
    <xf numFmtId="3" fontId="38" fillId="5" borderId="5" xfId="4" applyNumberFormat="1" applyFont="1" applyFill="1" applyBorder="1" applyAlignment="1">
      <alignment horizontal="right" vertical="center" wrapText="1"/>
    </xf>
    <xf numFmtId="0" fontId="37" fillId="5" borderId="5" xfId="5" applyFont="1" applyFill="1" applyBorder="1" applyAlignment="1">
      <alignment horizontal="center" vertical="center" wrapText="1"/>
    </xf>
    <xf numFmtId="0" fontId="40" fillId="0" borderId="0" xfId="0" applyFont="1"/>
    <xf numFmtId="3" fontId="5" fillId="5" borderId="5" xfId="0" applyNumberFormat="1" applyFont="1" applyFill="1" applyBorder="1" applyAlignment="1">
      <alignment horizontal="right" vertical="center" indent="1"/>
    </xf>
    <xf numFmtId="3" fontId="22" fillId="5" borderId="6" xfId="0" applyNumberFormat="1" applyFont="1" applyFill="1" applyBorder="1" applyAlignment="1">
      <alignment horizontal="right" vertical="center" indent="1"/>
    </xf>
    <xf numFmtId="0" fontId="12" fillId="0" borderId="4" xfId="7" applyFont="1" applyBorder="1" applyAlignment="1">
      <alignment horizontal="center" vertical="center"/>
    </xf>
    <xf numFmtId="0" fontId="5" fillId="0" borderId="4" xfId="7" applyFont="1" applyBorder="1" applyAlignment="1">
      <alignment horizontal="left" vertical="center" wrapText="1"/>
    </xf>
    <xf numFmtId="3" fontId="1" fillId="0" borderId="4" xfId="7" applyNumberFormat="1" applyFont="1" applyBorder="1" applyAlignment="1">
      <alignment vertical="center" wrapText="1"/>
    </xf>
    <xf numFmtId="0" fontId="27" fillId="0" borderId="4" xfId="6" applyFont="1" applyBorder="1" applyAlignment="1" applyProtection="1">
      <alignment horizontal="left" vertical="center" wrapText="1"/>
      <protection locked="0"/>
    </xf>
    <xf numFmtId="0" fontId="27" fillId="0" borderId="4" xfId="6" applyFont="1" applyBorder="1" applyAlignment="1" applyProtection="1">
      <alignment horizontal="left" vertical="top" wrapText="1"/>
      <protection locked="0"/>
    </xf>
    <xf numFmtId="3" fontId="33" fillId="0" borderId="5" xfId="7" applyNumberFormat="1" applyFont="1" applyBorder="1" applyAlignment="1">
      <alignment vertical="center" wrapText="1"/>
    </xf>
    <xf numFmtId="0" fontId="12" fillId="0" borderId="4" xfId="0" applyFont="1" applyBorder="1" applyAlignment="1">
      <alignment horizontal="left" vertical="center" wrapText="1"/>
    </xf>
    <xf numFmtId="0" fontId="35" fillId="0" borderId="0" xfId="0" applyFont="1" applyAlignment="1">
      <alignment horizontal="center" vertical="center" wrapText="1"/>
    </xf>
    <xf numFmtId="0" fontId="23" fillId="0" borderId="6" xfId="0" applyFont="1" applyBorder="1" applyAlignment="1">
      <alignment horizontal="center" vertical="center"/>
    </xf>
    <xf numFmtId="0" fontId="34" fillId="0" borderId="6" xfId="7" applyFont="1" applyBorder="1" applyAlignment="1">
      <alignment vertical="center" wrapText="1"/>
    </xf>
    <xf numFmtId="0" fontId="21" fillId="0" borderId="6" xfId="7" applyFont="1" applyBorder="1" applyAlignment="1">
      <alignment horizontal="center" vertical="center"/>
    </xf>
    <xf numFmtId="3" fontId="11" fillId="0" borderId="6" xfId="7" applyNumberFormat="1" applyFont="1" applyBorder="1" applyAlignment="1">
      <alignment vertical="center"/>
    </xf>
    <xf numFmtId="3" fontId="5" fillId="0" borderId="6" xfId="0" applyNumberFormat="1" applyFont="1" applyBorder="1" applyAlignment="1">
      <alignment horizontal="right" vertical="center"/>
    </xf>
    <xf numFmtId="0" fontId="37" fillId="5" borderId="1" xfId="4" applyFont="1" applyFill="1" applyBorder="1" applyAlignment="1">
      <alignment vertical="center"/>
    </xf>
    <xf numFmtId="0" fontId="37" fillId="5" borderId="2" xfId="4" applyFont="1" applyFill="1" applyBorder="1" applyAlignment="1">
      <alignment vertical="center"/>
    </xf>
    <xf numFmtId="3" fontId="37" fillId="5" borderId="4" xfId="4" applyNumberFormat="1" applyFont="1" applyFill="1" applyBorder="1" applyAlignment="1">
      <alignment horizontal="right" vertical="center" wrapText="1"/>
    </xf>
    <xf numFmtId="3" fontId="37" fillId="5" borderId="4" xfId="5" applyNumberFormat="1" applyFont="1" applyFill="1" applyBorder="1" applyAlignment="1">
      <alignment horizontal="right" vertical="center" wrapText="1"/>
    </xf>
    <xf numFmtId="0" fontId="37" fillId="5" borderId="4" xfId="5" applyFont="1" applyFill="1" applyBorder="1" applyAlignment="1">
      <alignment horizontal="center" vertical="center" wrapText="1"/>
    </xf>
    <xf numFmtId="0" fontId="40" fillId="0" borderId="4" xfId="0" applyFont="1" applyBorder="1"/>
    <xf numFmtId="3" fontId="1" fillId="0" borderId="1" xfId="7" applyNumberFormat="1" applyFont="1" applyBorder="1" applyAlignment="1">
      <alignment horizontal="left" vertical="center" wrapText="1"/>
    </xf>
    <xf numFmtId="3" fontId="1" fillId="0" borderId="1" xfId="0" applyNumberFormat="1" applyFont="1" applyBorder="1" applyAlignment="1">
      <alignment horizontal="center" vertical="center" wrapText="1"/>
    </xf>
    <xf numFmtId="3" fontId="1" fillId="0" borderId="17" xfId="0" applyNumberFormat="1" applyFont="1" applyBorder="1" applyAlignment="1">
      <alignment horizontal="center" vertical="center" wrapText="1"/>
    </xf>
    <xf numFmtId="0" fontId="9" fillId="5" borderId="17" xfId="5" applyFont="1" applyFill="1" applyBorder="1" applyAlignment="1">
      <alignment horizontal="center" vertical="center" wrapText="1"/>
    </xf>
    <xf numFmtId="3" fontId="1" fillId="0" borderId="17" xfId="7" applyNumberFormat="1" applyFont="1" applyBorder="1" applyAlignment="1">
      <alignment horizontal="center" vertical="center" wrapText="1"/>
    </xf>
    <xf numFmtId="3" fontId="0" fillId="0" borderId="4" xfId="0" applyNumberFormat="1" applyBorder="1" applyAlignment="1">
      <alignment horizontal="right" vertical="center"/>
    </xf>
    <xf numFmtId="0" fontId="42" fillId="0" borderId="4" xfId="0" applyFont="1" applyBorder="1"/>
    <xf numFmtId="3" fontId="42" fillId="0" borderId="4" xfId="0" applyNumberFormat="1" applyFont="1" applyBorder="1" applyAlignment="1">
      <alignment horizontal="right" vertical="center"/>
    </xf>
    <xf numFmtId="0" fontId="5" fillId="0" borderId="6" xfId="0" applyFont="1" applyBorder="1" applyAlignment="1">
      <alignment vertical="center" wrapText="1"/>
    </xf>
    <xf numFmtId="0" fontId="13" fillId="0" borderId="6" xfId="7" applyFont="1" applyBorder="1" applyAlignment="1">
      <alignment horizontal="center" vertical="center" wrapText="1"/>
    </xf>
    <xf numFmtId="0" fontId="40" fillId="5" borderId="0" xfId="0" applyFont="1" applyFill="1"/>
    <xf numFmtId="3" fontId="14" fillId="0" borderId="1" xfId="0" applyNumberFormat="1" applyFont="1" applyBorder="1" applyAlignment="1">
      <alignment horizontal="center" vertical="center" wrapText="1"/>
    </xf>
    <xf numFmtId="4" fontId="0" fillId="0" borderId="4" xfId="0" applyNumberFormat="1" applyBorder="1"/>
    <xf numFmtId="4" fontId="0" fillId="0" borderId="4" xfId="0" applyNumberFormat="1" applyBorder="1" applyAlignment="1">
      <alignment horizontal="right" vertical="center"/>
    </xf>
    <xf numFmtId="4" fontId="0" fillId="0" borderId="4" xfId="0" applyNumberFormat="1" applyBorder="1" applyAlignment="1">
      <alignment horizontal="center" vertical="center"/>
    </xf>
    <xf numFmtId="4" fontId="42" fillId="0" borderId="4" xfId="0" applyNumberFormat="1" applyFont="1" applyBorder="1"/>
    <xf numFmtId="4" fontId="42" fillId="0" borderId="4" xfId="0" applyNumberFormat="1" applyFont="1" applyBorder="1" applyAlignment="1">
      <alignment horizontal="right" vertical="center"/>
    </xf>
    <xf numFmtId="4" fontId="0" fillId="13" borderId="4" xfId="0" applyNumberFormat="1" applyFill="1" applyBorder="1" applyAlignment="1">
      <alignment horizontal="center" vertical="center"/>
    </xf>
    <xf numFmtId="0" fontId="35" fillId="13" borderId="4" xfId="0" applyFont="1" applyFill="1" applyBorder="1" applyAlignment="1">
      <alignment horizontal="center" vertical="center" wrapText="1"/>
    </xf>
    <xf numFmtId="4" fontId="0" fillId="13" borderId="4" xfId="0" applyNumberFormat="1" applyFill="1" applyBorder="1" applyAlignment="1">
      <alignment vertical="center"/>
    </xf>
    <xf numFmtId="3" fontId="12" fillId="0" borderId="6" xfId="6" applyNumberFormat="1" applyFont="1" applyFill="1" applyBorder="1" applyAlignment="1">
      <alignment vertical="center"/>
    </xf>
    <xf numFmtId="3" fontId="11" fillId="0" borderId="4" xfId="0" applyNumberFormat="1" applyFont="1" applyFill="1" applyBorder="1" applyAlignment="1">
      <alignment vertical="center"/>
    </xf>
    <xf numFmtId="0" fontId="12" fillId="0" borderId="6" xfId="6" applyFont="1" applyFill="1" applyBorder="1" applyAlignment="1" applyProtection="1">
      <alignment horizontal="left" vertical="center" wrapText="1"/>
      <protection locked="0"/>
    </xf>
    <xf numFmtId="0" fontId="13" fillId="0" borderId="6" xfId="7" applyFont="1" applyFill="1" applyBorder="1" applyAlignment="1">
      <alignment vertical="center" wrapText="1"/>
    </xf>
    <xf numFmtId="0" fontId="13" fillId="0" borderId="6" xfId="7" applyFont="1" applyFill="1" applyBorder="1" applyAlignment="1">
      <alignment horizontal="center" vertical="center" wrapText="1"/>
    </xf>
    <xf numFmtId="3" fontId="12" fillId="0" borderId="6" xfId="6" applyNumberFormat="1" applyFont="1" applyFill="1" applyBorder="1" applyAlignment="1">
      <alignment horizontal="right" vertical="center"/>
    </xf>
    <xf numFmtId="0" fontId="11" fillId="0" borderId="4" xfId="7" applyFont="1" applyFill="1" applyBorder="1" applyAlignment="1">
      <alignment horizontal="center" vertical="center" wrapText="1"/>
    </xf>
    <xf numFmtId="3" fontId="11" fillId="0" borderId="4" xfId="0" applyNumberFormat="1" applyFont="1" applyFill="1" applyBorder="1" applyAlignment="1">
      <alignment horizontal="right" vertical="center" indent="1"/>
    </xf>
    <xf numFmtId="3" fontId="12" fillId="0" borderId="4" xfId="0" applyNumberFormat="1" applyFont="1" applyFill="1" applyBorder="1" applyAlignment="1">
      <alignment horizontal="right" vertical="center" indent="1"/>
    </xf>
    <xf numFmtId="3" fontId="12" fillId="0" borderId="4" xfId="0" applyNumberFormat="1" applyFont="1" applyFill="1" applyBorder="1" applyAlignment="1">
      <alignment vertical="center"/>
    </xf>
    <xf numFmtId="3" fontId="12" fillId="0" borderId="6" xfId="6" applyNumberFormat="1" applyFont="1" applyFill="1" applyBorder="1" applyAlignment="1">
      <alignment horizontal="right" vertical="center" indent="1"/>
    </xf>
    <xf numFmtId="0" fontId="11" fillId="0" borderId="6" xfId="0" applyFont="1" applyFill="1" applyBorder="1" applyAlignment="1">
      <alignment horizontal="center" vertical="center" wrapText="1"/>
    </xf>
    <xf numFmtId="0" fontId="12" fillId="0" borderId="6" xfId="1" applyFont="1" applyFill="1" applyBorder="1" applyAlignment="1">
      <alignment horizontal="center" vertical="center"/>
    </xf>
    <xf numFmtId="0" fontId="11" fillId="0" borderId="4" xfId="0" applyFont="1" applyFill="1" applyBorder="1" applyAlignment="1">
      <alignment horizontal="center" vertical="center" wrapText="1"/>
    </xf>
    <xf numFmtId="0" fontId="12" fillId="0" borderId="4" xfId="1" applyFont="1" applyFill="1" applyBorder="1" applyAlignment="1">
      <alignment horizontal="center" vertical="center"/>
    </xf>
    <xf numFmtId="3" fontId="12" fillId="0" borderId="5" xfId="0" applyNumberFormat="1" applyFont="1" applyFill="1" applyBorder="1" applyAlignment="1">
      <alignment horizontal="right" vertical="center" indent="1"/>
    </xf>
    <xf numFmtId="3" fontId="12" fillId="0" borderId="4" xfId="6" applyNumberFormat="1" applyFont="1" applyFill="1" applyBorder="1" applyAlignment="1">
      <alignment vertical="center"/>
    </xf>
    <xf numFmtId="3" fontId="12" fillId="0" borderId="4" xfId="6" applyNumberFormat="1" applyFont="1" applyFill="1" applyBorder="1" applyAlignment="1">
      <alignment horizontal="right" vertical="center"/>
    </xf>
    <xf numFmtId="0" fontId="5" fillId="0" borderId="4" xfId="0" applyFont="1" applyFill="1" applyBorder="1" applyAlignment="1">
      <alignment vertical="center" wrapText="1"/>
    </xf>
    <xf numFmtId="0" fontId="5" fillId="0" borderId="4" xfId="0" applyFont="1" applyFill="1" applyBorder="1" applyAlignment="1">
      <alignment horizontal="left" vertical="center" wrapText="1"/>
    </xf>
    <xf numFmtId="0" fontId="26" fillId="0" borderId="4" xfId="0" applyFont="1" applyBorder="1"/>
    <xf numFmtId="0" fontId="5" fillId="0" borderId="4" xfId="6" applyFont="1" applyBorder="1" applyAlignment="1" applyProtection="1">
      <alignment horizontal="left" vertical="center" wrapText="1"/>
      <protection locked="0"/>
    </xf>
    <xf numFmtId="0" fontId="8" fillId="5" borderId="1" xfId="4" applyFont="1" applyFill="1" applyBorder="1" applyAlignment="1">
      <alignment horizontal="left" vertical="center"/>
    </xf>
    <xf numFmtId="0" fontId="8" fillId="5" borderId="2" xfId="4" applyFont="1" applyFill="1" applyBorder="1" applyAlignment="1">
      <alignment horizontal="left" vertical="center"/>
    </xf>
    <xf numFmtId="3" fontId="3" fillId="4" borderId="6" xfId="5" applyNumberFormat="1" applyFont="1" applyFill="1" applyBorder="1" applyAlignment="1">
      <alignment horizontal="center" vertical="center" wrapText="1"/>
    </xf>
    <xf numFmtId="3" fontId="3" fillId="4" borderId="6" xfId="5" applyNumberFormat="1" applyFont="1" applyFill="1" applyBorder="1" applyAlignment="1">
      <alignment horizontal="center" vertical="center" wrapText="1"/>
    </xf>
    <xf numFmtId="14" fontId="0" fillId="0" borderId="4" xfId="0" applyNumberFormat="1" applyBorder="1" applyAlignment="1">
      <alignment horizontal="center" vertical="center"/>
    </xf>
    <xf numFmtId="3" fontId="3" fillId="4" borderId="4" xfId="5" applyNumberFormat="1" applyFont="1" applyFill="1" applyBorder="1" applyAlignment="1">
      <alignment horizontal="center" vertical="center" wrapText="1"/>
    </xf>
    <xf numFmtId="0" fontId="0" fillId="0" borderId="4" xfId="0" applyBorder="1" applyAlignment="1">
      <alignment horizontal="center" vertical="center" wrapText="1"/>
    </xf>
    <xf numFmtId="0" fontId="11" fillId="0" borderId="6" xfId="0" applyFont="1" applyBorder="1" applyAlignment="1">
      <alignment horizontal="center" vertical="center" wrapText="1"/>
    </xf>
    <xf numFmtId="0" fontId="12" fillId="0" borderId="6" xfId="1" applyFont="1" applyBorder="1" applyAlignment="1">
      <alignment horizontal="center" vertical="center"/>
    </xf>
    <xf numFmtId="0" fontId="12" fillId="0" borderId="6" xfId="0" applyFont="1" applyBorder="1" applyAlignment="1">
      <alignment horizontal="center" vertical="center"/>
    </xf>
    <xf numFmtId="0" fontId="12" fillId="0" borderId="6" xfId="6" applyFont="1" applyBorder="1" applyAlignment="1" applyProtection="1">
      <alignment horizontal="left" vertical="center" wrapText="1"/>
      <protection locked="0"/>
    </xf>
    <xf numFmtId="0" fontId="13" fillId="0" borderId="6" xfId="0" applyFont="1" applyBorder="1" applyAlignment="1">
      <alignment horizontal="center" vertical="center" wrapText="1"/>
    </xf>
    <xf numFmtId="0" fontId="5" fillId="14" borderId="22" xfId="0" applyFont="1" applyFill="1" applyBorder="1" applyAlignment="1">
      <alignment horizontal="left" vertical="center" wrapText="1"/>
    </xf>
    <xf numFmtId="0" fontId="12" fillId="2" borderId="6" xfId="6" applyFont="1" applyFill="1" applyBorder="1" applyAlignment="1" applyProtection="1">
      <alignment horizontal="left" vertical="center" wrapText="1"/>
      <protection locked="0"/>
    </xf>
    <xf numFmtId="0" fontId="12" fillId="0" borderId="6" xfId="6" applyFont="1" applyBorder="1" applyAlignment="1" applyProtection="1">
      <alignment horizontal="center" vertical="center" wrapText="1"/>
      <protection locked="0"/>
    </xf>
    <xf numFmtId="3" fontId="12" fillId="5" borderId="4" xfId="0" applyNumberFormat="1" applyFont="1" applyFill="1" applyBorder="1" applyAlignment="1">
      <alignment horizontal="right" vertical="center" indent="1"/>
    </xf>
    <xf numFmtId="3" fontId="11" fillId="5" borderId="4" xfId="0" applyNumberFormat="1" applyFont="1" applyFill="1" applyBorder="1" applyAlignment="1">
      <alignment horizontal="right" vertical="center" indent="1"/>
    </xf>
    <xf numFmtId="3" fontId="5" fillId="0" borderId="4" xfId="0" applyNumberFormat="1" applyFont="1" applyFill="1" applyBorder="1" applyAlignment="1">
      <alignment horizontal="right" vertical="center" indent="1"/>
    </xf>
    <xf numFmtId="3" fontId="3" fillId="4" borderId="4" xfId="5" applyNumberFormat="1" applyFont="1" applyFill="1" applyBorder="1" applyAlignment="1">
      <alignment horizontal="center" vertical="center" wrapText="1"/>
    </xf>
    <xf numFmtId="0" fontId="11" fillId="0" borderId="6" xfId="0" applyFont="1" applyBorder="1" applyAlignment="1">
      <alignment horizontal="center" vertical="center" wrapText="1"/>
    </xf>
    <xf numFmtId="0" fontId="12" fillId="0" borderId="6" xfId="1" applyFont="1" applyBorder="1" applyAlignment="1">
      <alignment horizontal="center" vertical="center"/>
    </xf>
    <xf numFmtId="0" fontId="12" fillId="0" borderId="6" xfId="0" applyFont="1" applyBorder="1" applyAlignment="1">
      <alignment horizontal="center" vertical="center"/>
    </xf>
    <xf numFmtId="0" fontId="12" fillId="0" borderId="6" xfId="6" applyFont="1" applyBorder="1" applyAlignment="1" applyProtection="1">
      <alignment horizontal="left" vertical="center" wrapText="1"/>
      <protection locked="0"/>
    </xf>
    <xf numFmtId="0" fontId="13" fillId="0" borderId="6" xfId="0" applyFont="1" applyBorder="1" applyAlignment="1">
      <alignment horizontal="center" vertical="center" wrapText="1"/>
    </xf>
    <xf numFmtId="3" fontId="1" fillId="0" borderId="4" xfId="0" applyNumberFormat="1" applyFont="1" applyBorder="1" applyAlignment="1">
      <alignment horizontal="left" vertical="center" wrapText="1"/>
    </xf>
    <xf numFmtId="3" fontId="14" fillId="0" borderId="4" xfId="0" applyNumberFormat="1" applyFont="1" applyBorder="1" applyAlignment="1">
      <alignment horizontal="left" vertical="center" wrapText="1"/>
    </xf>
    <xf numFmtId="0" fontId="5" fillId="0" borderId="0" xfId="2" applyFont="1" applyFill="1" applyAlignment="1">
      <alignment horizontal="right"/>
    </xf>
    <xf numFmtId="3" fontId="26" fillId="0" borderId="4" xfId="0" applyNumberFormat="1" applyFont="1" applyBorder="1" applyAlignment="1">
      <alignment horizontal="center" vertical="center"/>
    </xf>
    <xf numFmtId="0" fontId="45" fillId="0" borderId="4" xfId="0" applyFont="1" applyBorder="1" applyAlignment="1" applyProtection="1">
      <alignment horizontal="left" vertical="center" wrapText="1"/>
      <protection locked="0"/>
    </xf>
    <xf numFmtId="3" fontId="44" fillId="0" borderId="0" xfId="0" applyNumberFormat="1" applyFont="1"/>
    <xf numFmtId="0" fontId="0" fillId="0" borderId="23" xfId="0" applyBorder="1"/>
    <xf numFmtId="3" fontId="0" fillId="0" borderId="23" xfId="0" applyNumberFormat="1" applyBorder="1"/>
    <xf numFmtId="0" fontId="11" fillId="0" borderId="6" xfId="0" applyFont="1" applyBorder="1" applyAlignment="1">
      <alignment horizontal="center" vertical="center" wrapText="1"/>
    </xf>
    <xf numFmtId="0" fontId="12" fillId="0" borderId="6" xfId="1" applyFont="1" applyBorder="1" applyAlignment="1">
      <alignment horizontal="center" vertical="center"/>
    </xf>
    <xf numFmtId="0" fontId="12" fillId="0" borderId="6" xfId="6" applyFont="1" applyBorder="1" applyAlignment="1" applyProtection="1">
      <alignment horizontal="left" vertical="center" wrapText="1"/>
      <protection locked="0"/>
    </xf>
    <xf numFmtId="0" fontId="13" fillId="0" borderId="6" xfId="0" applyFont="1" applyBorder="1" applyAlignment="1">
      <alignment horizontal="center" vertical="center" wrapText="1"/>
    </xf>
    <xf numFmtId="0" fontId="13" fillId="0" borderId="6" xfId="0" applyFont="1" applyBorder="1" applyAlignment="1">
      <alignment horizontal="center" vertical="center" wrapText="1"/>
    </xf>
    <xf numFmtId="0" fontId="11" fillId="0" borderId="6" xfId="0" applyFont="1" applyBorder="1" applyAlignment="1">
      <alignment horizontal="center" vertical="center" wrapText="1"/>
    </xf>
    <xf numFmtId="0" fontId="12" fillId="0" borderId="6" xfId="0" applyFont="1" applyBorder="1" applyAlignment="1">
      <alignment horizontal="center" vertical="center"/>
    </xf>
    <xf numFmtId="0" fontId="12" fillId="0" borderId="6" xfId="6" applyFont="1" applyBorder="1" applyAlignment="1" applyProtection="1">
      <alignment horizontal="left" vertical="center" wrapText="1"/>
      <protection locked="0"/>
    </xf>
    <xf numFmtId="0" fontId="13" fillId="0" borderId="6" xfId="0" applyFont="1" applyBorder="1" applyAlignment="1">
      <alignment horizontal="center" vertical="center" wrapText="1"/>
    </xf>
    <xf numFmtId="0" fontId="11" fillId="0" borderId="6" xfId="0" applyFont="1" applyBorder="1" applyAlignment="1">
      <alignment horizontal="center" vertical="center" wrapText="1"/>
    </xf>
    <xf numFmtId="0" fontId="12" fillId="0" borderId="6" xfId="1" applyFont="1" applyBorder="1" applyAlignment="1">
      <alignment horizontal="center" vertical="center"/>
    </xf>
    <xf numFmtId="0" fontId="46" fillId="0" borderId="0" xfId="0" applyFont="1"/>
    <xf numFmtId="0" fontId="47" fillId="11" borderId="11" xfId="0" applyFont="1" applyFill="1" applyBorder="1"/>
    <xf numFmtId="0" fontId="47" fillId="11" borderId="6" xfId="0" applyFont="1" applyFill="1" applyBorder="1"/>
    <xf numFmtId="3" fontId="47" fillId="12" borderId="6" xfId="9" applyNumberFormat="1" applyFont="1" applyFill="1" applyBorder="1"/>
    <xf numFmtId="3" fontId="47" fillId="12" borderId="12" xfId="9" applyNumberFormat="1" applyFont="1" applyFill="1" applyBorder="1"/>
    <xf numFmtId="3" fontId="47" fillId="12" borderId="13" xfId="9" applyNumberFormat="1" applyFont="1" applyFill="1" applyBorder="1"/>
    <xf numFmtId="0" fontId="42" fillId="0" borderId="0" xfId="0" applyFont="1"/>
    <xf numFmtId="0" fontId="47" fillId="10" borderId="11" xfId="0" applyFont="1" applyFill="1" applyBorder="1"/>
    <xf numFmtId="0" fontId="47" fillId="10" borderId="6" xfId="0" applyFont="1" applyFill="1" applyBorder="1"/>
    <xf numFmtId="3" fontId="47" fillId="10" borderId="6" xfId="0" applyNumberFormat="1" applyFont="1" applyFill="1" applyBorder="1"/>
    <xf numFmtId="3" fontId="47" fillId="10" borderId="12" xfId="0" applyNumberFormat="1" applyFont="1" applyFill="1" applyBorder="1"/>
    <xf numFmtId="3" fontId="47" fillId="10" borderId="13" xfId="0" applyNumberFormat="1" applyFont="1" applyFill="1" applyBorder="1"/>
    <xf numFmtId="0" fontId="47" fillId="7" borderId="14" xfId="0" applyFont="1" applyFill="1" applyBorder="1"/>
    <xf numFmtId="0" fontId="47" fillId="7" borderId="6" xfId="0" applyFont="1" applyFill="1" applyBorder="1"/>
    <xf numFmtId="3" fontId="47" fillId="7" borderId="4" xfId="0" applyNumberFormat="1" applyFont="1" applyFill="1" applyBorder="1"/>
    <xf numFmtId="3" fontId="47" fillId="7" borderId="1" xfId="0" applyNumberFormat="1" applyFont="1" applyFill="1" applyBorder="1"/>
    <xf numFmtId="3" fontId="47" fillId="7" borderId="15" xfId="0" applyNumberFormat="1" applyFont="1" applyFill="1" applyBorder="1"/>
    <xf numFmtId="0" fontId="47" fillId="6" borderId="6" xfId="0" applyFont="1" applyFill="1" applyBorder="1"/>
    <xf numFmtId="0" fontId="47" fillId="6" borderId="14" xfId="0" applyFont="1" applyFill="1" applyBorder="1"/>
    <xf numFmtId="3" fontId="47" fillId="6" borderId="4" xfId="0" applyNumberFormat="1" applyFont="1" applyFill="1" applyBorder="1"/>
    <xf numFmtId="3" fontId="47" fillId="6" borderId="1" xfId="0" applyNumberFormat="1" applyFont="1" applyFill="1" applyBorder="1"/>
    <xf numFmtId="3" fontId="47" fillId="6" borderId="15" xfId="0" applyNumberFormat="1" applyFont="1" applyFill="1" applyBorder="1"/>
    <xf numFmtId="0" fontId="47" fillId="0" borderId="16" xfId="0" applyFont="1" applyBorder="1"/>
    <xf numFmtId="0" fontId="47" fillId="0" borderId="19" xfId="0" applyFont="1" applyBorder="1"/>
    <xf numFmtId="3" fontId="47" fillId="0" borderId="5" xfId="0" applyNumberFormat="1" applyFont="1" applyBorder="1"/>
    <xf numFmtId="3" fontId="47" fillId="0" borderId="17" xfId="0" applyNumberFormat="1" applyFont="1" applyBorder="1"/>
    <xf numFmtId="3" fontId="47" fillId="0" borderId="18" xfId="0" applyNumberFormat="1" applyFont="1" applyBorder="1"/>
    <xf numFmtId="0" fontId="0" fillId="0" borderId="0" xfId="0" applyAlignment="1">
      <alignment horizontal="right"/>
    </xf>
    <xf numFmtId="0" fontId="11" fillId="0" borderId="6" xfId="0" applyFont="1" applyBorder="1" applyAlignment="1">
      <alignment horizontal="center" vertical="center" wrapText="1"/>
    </xf>
    <xf numFmtId="0" fontId="12" fillId="0" borderId="6" xfId="1" applyFont="1" applyBorder="1" applyAlignment="1">
      <alignment horizontal="center" vertical="center"/>
    </xf>
    <xf numFmtId="3" fontId="12" fillId="0" borderId="4" xfId="6" applyNumberFormat="1" applyFont="1" applyFill="1" applyBorder="1" applyAlignment="1">
      <alignment horizontal="right" vertical="center" indent="1"/>
    </xf>
    <xf numFmtId="0" fontId="12" fillId="0" borderId="4" xfId="11" applyFont="1" applyFill="1" applyBorder="1" applyAlignment="1">
      <alignment horizontal="left" vertical="center" wrapText="1"/>
    </xf>
    <xf numFmtId="3" fontId="1" fillId="0" borderId="4" xfId="0" applyNumberFormat="1" applyFont="1" applyFill="1" applyBorder="1" applyAlignment="1">
      <alignment horizontal="center" vertical="center" wrapText="1"/>
    </xf>
    <xf numFmtId="3" fontId="28" fillId="5" borderId="4" xfId="0" applyNumberFormat="1" applyFont="1" applyFill="1" applyBorder="1" applyAlignment="1">
      <alignment horizontal="right" vertical="center" indent="1"/>
    </xf>
    <xf numFmtId="0" fontId="5" fillId="0" borderId="4" xfId="6" applyFont="1" applyFill="1" applyBorder="1" applyAlignment="1" applyProtection="1">
      <alignment horizontal="left" vertical="center" wrapText="1"/>
      <protection locked="0"/>
    </xf>
    <xf numFmtId="3" fontId="1" fillId="0" borderId="4" xfId="7" applyNumberFormat="1" applyFont="1" applyFill="1" applyBorder="1" applyAlignment="1">
      <alignment horizontal="left" vertical="center" wrapText="1"/>
    </xf>
    <xf numFmtId="0" fontId="12" fillId="0" borderId="6" xfId="1" applyFont="1" applyBorder="1" applyAlignment="1">
      <alignment horizontal="center" vertical="center"/>
    </xf>
    <xf numFmtId="0" fontId="12" fillId="0" borderId="6" xfId="6" applyFont="1" applyBorder="1" applyAlignment="1" applyProtection="1">
      <alignment horizontal="left" vertical="center" wrapText="1"/>
      <protection locked="0"/>
    </xf>
    <xf numFmtId="0" fontId="13" fillId="0" borderId="6" xfId="0" applyFont="1" applyBorder="1" applyAlignment="1">
      <alignment horizontal="center" vertical="center" wrapText="1"/>
    </xf>
    <xf numFmtId="3" fontId="1" fillId="0" borderId="5" xfId="0" applyNumberFormat="1" applyFont="1" applyBorder="1" applyAlignment="1">
      <alignment horizontal="center" vertical="center" wrapText="1"/>
    </xf>
    <xf numFmtId="0" fontId="12" fillId="0" borderId="6" xfId="1" applyFont="1" applyBorder="1" applyAlignment="1">
      <alignment horizontal="center" vertical="center"/>
    </xf>
    <xf numFmtId="0" fontId="13" fillId="0" borderId="6" xfId="0" applyFont="1" applyBorder="1" applyAlignment="1">
      <alignment horizontal="center" vertical="center" wrapText="1"/>
    </xf>
    <xf numFmtId="3" fontId="1" fillId="0" borderId="5" xfId="0" applyNumberFormat="1" applyFont="1" applyBorder="1" applyAlignment="1">
      <alignment horizontal="center" vertical="center" wrapText="1"/>
    </xf>
    <xf numFmtId="3" fontId="11" fillId="0" borderId="5" xfId="0" applyNumberFormat="1" applyFont="1" applyFill="1" applyBorder="1" applyAlignment="1">
      <alignment horizontal="right" vertical="center" indent="1"/>
    </xf>
    <xf numFmtId="3" fontId="11" fillId="0" borderId="5" xfId="7" applyNumberFormat="1" applyFont="1" applyFill="1" applyBorder="1" applyAlignment="1">
      <alignment vertical="center"/>
    </xf>
    <xf numFmtId="3" fontId="1" fillId="0" borderId="5" xfId="0" applyNumberFormat="1" applyFont="1" applyFill="1" applyBorder="1" applyAlignment="1">
      <alignment horizontal="center" vertical="center" wrapText="1"/>
    </xf>
    <xf numFmtId="3" fontId="5" fillId="0" borderId="4" xfId="0" applyNumberFormat="1" applyFont="1" applyFill="1" applyBorder="1" applyAlignment="1">
      <alignment horizontal="right" vertical="center"/>
    </xf>
    <xf numFmtId="3" fontId="5" fillId="0" borderId="5" xfId="0" applyNumberFormat="1" applyFont="1" applyFill="1" applyBorder="1" applyAlignment="1">
      <alignment horizontal="right" vertical="center"/>
    </xf>
    <xf numFmtId="0" fontId="0" fillId="0" borderId="4" xfId="0" applyFill="1" applyBorder="1" applyAlignment="1">
      <alignment horizontal="center" vertical="center"/>
    </xf>
    <xf numFmtId="3" fontId="5" fillId="0" borderId="5" xfId="7" applyNumberFormat="1" applyFont="1" applyFill="1" applyBorder="1" applyAlignment="1">
      <alignment vertical="center"/>
    </xf>
    <xf numFmtId="3" fontId="1" fillId="0" borderId="1" xfId="0" applyNumberFormat="1" applyFont="1" applyFill="1" applyBorder="1" applyAlignment="1">
      <alignment horizontal="center" vertical="center" wrapText="1"/>
    </xf>
    <xf numFmtId="3" fontId="1" fillId="0" borderId="17" xfId="0" applyNumberFormat="1" applyFont="1" applyFill="1" applyBorder="1" applyAlignment="1">
      <alignment horizontal="center" vertical="center" wrapText="1"/>
    </xf>
    <xf numFmtId="3" fontId="1" fillId="0" borderId="5" xfId="7" applyNumberFormat="1" applyFont="1" applyFill="1" applyBorder="1" applyAlignment="1">
      <alignment horizontal="left" vertical="center" wrapText="1"/>
    </xf>
    <xf numFmtId="0" fontId="12" fillId="0" borderId="0" xfId="2" applyFont="1" applyFill="1" applyAlignment="1">
      <alignment horizontal="left"/>
    </xf>
    <xf numFmtId="0" fontId="23" fillId="0" borderId="4" xfId="6" applyFont="1" applyFill="1" applyBorder="1" applyAlignment="1" applyProtection="1">
      <alignment horizontal="left" vertical="center" wrapText="1"/>
      <protection locked="0"/>
    </xf>
    <xf numFmtId="0" fontId="0" fillId="0" borderId="6" xfId="1" applyFont="1" applyFill="1" applyBorder="1" applyAlignment="1">
      <alignment horizontal="center" vertical="center" wrapText="1"/>
    </xf>
    <xf numFmtId="0" fontId="13" fillId="0" borderId="4" xfId="0" applyFont="1" applyFill="1" applyBorder="1" applyAlignment="1">
      <alignment horizontal="center" vertical="center" wrapText="1"/>
    </xf>
    <xf numFmtId="3" fontId="14" fillId="0" borderId="4" xfId="0" applyNumberFormat="1" applyFont="1" applyFill="1" applyBorder="1" applyAlignment="1">
      <alignment horizontal="center" vertical="center" wrapText="1"/>
    </xf>
    <xf numFmtId="0" fontId="5" fillId="0" borderId="4" xfId="7" applyFont="1" applyFill="1" applyBorder="1" applyAlignment="1">
      <alignment vertical="center" wrapText="1"/>
    </xf>
    <xf numFmtId="0" fontId="21" fillId="0" borderId="4" xfId="7" applyFont="1" applyFill="1" applyBorder="1" applyAlignment="1">
      <alignment horizontal="center" vertical="center"/>
    </xf>
    <xf numFmtId="3" fontId="11" fillId="0" borderId="4" xfId="7" applyNumberFormat="1" applyFont="1" applyFill="1" applyBorder="1" applyAlignment="1">
      <alignment vertical="center"/>
    </xf>
    <xf numFmtId="3" fontId="3" fillId="4" borderId="4" xfId="5" applyNumberFormat="1" applyFont="1" applyFill="1" applyBorder="1" applyAlignment="1">
      <alignment horizontal="center" vertical="center" wrapText="1"/>
    </xf>
    <xf numFmtId="0" fontId="11" fillId="0" borderId="6" xfId="0" applyFont="1" applyBorder="1" applyAlignment="1">
      <alignment horizontal="center" vertical="center" wrapText="1"/>
    </xf>
    <xf numFmtId="0" fontId="12" fillId="0" borderId="6" xfId="1" applyFont="1" applyBorder="1" applyAlignment="1">
      <alignment horizontal="center" vertical="center"/>
    </xf>
    <xf numFmtId="0" fontId="12" fillId="0" borderId="6" xfId="0" applyFont="1" applyBorder="1" applyAlignment="1">
      <alignment horizontal="center" vertical="center"/>
    </xf>
    <xf numFmtId="0" fontId="12" fillId="0" borderId="6" xfId="6" applyFont="1" applyBorder="1" applyAlignment="1" applyProtection="1">
      <alignment horizontal="left" vertical="center" wrapText="1"/>
      <protection locked="0"/>
    </xf>
    <xf numFmtId="0" fontId="13" fillId="0" borderId="6" xfId="0" applyFont="1" applyBorder="1" applyAlignment="1">
      <alignment horizontal="center" vertical="center" wrapText="1"/>
    </xf>
    <xf numFmtId="0" fontId="9" fillId="5" borderId="1" xfId="4" applyFont="1" applyFill="1" applyBorder="1" applyAlignment="1">
      <alignment horizontal="left" vertical="center"/>
    </xf>
    <xf numFmtId="0" fontId="9" fillId="5" borderId="2" xfId="4" applyFont="1" applyFill="1" applyBorder="1" applyAlignment="1">
      <alignment horizontal="left" vertical="center"/>
    </xf>
    <xf numFmtId="0" fontId="8" fillId="5" borderId="1" xfId="4" applyFont="1" applyFill="1" applyBorder="1" applyAlignment="1">
      <alignment horizontal="left" vertical="center"/>
    </xf>
    <xf numFmtId="0" fontId="8" fillId="5" borderId="2" xfId="4" applyFont="1" applyFill="1" applyBorder="1" applyAlignment="1">
      <alignment horizontal="left" vertical="center"/>
    </xf>
    <xf numFmtId="3" fontId="5" fillId="0" borderId="4" xfId="7" applyNumberFormat="1" applyFont="1" applyFill="1" applyBorder="1" applyAlignment="1">
      <alignment vertical="center"/>
    </xf>
    <xf numFmtId="0" fontId="34" fillId="0" borderId="4" xfId="7" applyFont="1" applyFill="1" applyBorder="1" applyAlignment="1">
      <alignment vertical="center" wrapText="1"/>
    </xf>
    <xf numFmtId="0" fontId="5" fillId="0" borderId="6" xfId="7" applyFont="1" applyFill="1" applyBorder="1" applyAlignment="1">
      <alignment vertical="center" wrapText="1"/>
    </xf>
    <xf numFmtId="3" fontId="5" fillId="0" borderId="6" xfId="0" applyNumberFormat="1" applyFont="1" applyFill="1" applyBorder="1" applyAlignment="1">
      <alignment horizontal="right" vertical="center"/>
    </xf>
    <xf numFmtId="3" fontId="5" fillId="5" borderId="6" xfId="6" applyNumberFormat="1" applyFont="1" applyFill="1" applyBorder="1" applyAlignment="1">
      <alignment horizontal="right" vertical="center" indent="1"/>
    </xf>
    <xf numFmtId="0" fontId="12" fillId="0" borderId="6" xfId="0" applyFont="1" applyFill="1" applyBorder="1" applyAlignment="1">
      <alignment horizontal="center" vertical="center" wrapText="1" shrinkToFit="1"/>
    </xf>
    <xf numFmtId="0" fontId="12" fillId="0" borderId="6" xfId="7" applyFont="1" applyFill="1" applyBorder="1" applyAlignment="1">
      <alignment vertical="center"/>
    </xf>
    <xf numFmtId="0" fontId="12" fillId="0" borderId="4" xfId="7" applyFont="1" applyFill="1" applyBorder="1" applyAlignment="1">
      <alignment horizontal="center" vertical="center"/>
    </xf>
    <xf numFmtId="0" fontId="11" fillId="0" borderId="6" xfId="0" applyFont="1" applyBorder="1" applyAlignment="1">
      <alignment horizontal="center" vertical="center" wrapText="1"/>
    </xf>
    <xf numFmtId="0" fontId="9" fillId="5" borderId="2" xfId="4" applyFont="1" applyFill="1" applyBorder="1" applyAlignment="1">
      <alignment horizontal="center" vertical="center"/>
    </xf>
    <xf numFmtId="0" fontId="37" fillId="5" borderId="2" xfId="4" applyFont="1" applyFill="1" applyBorder="1" applyAlignment="1">
      <alignment horizontal="center" vertical="center"/>
    </xf>
    <xf numFmtId="0" fontId="5" fillId="0" borderId="7" xfId="0" applyFont="1" applyBorder="1" applyAlignment="1">
      <alignment horizontal="center"/>
    </xf>
    <xf numFmtId="0" fontId="5" fillId="0" borderId="8" xfId="0" applyFont="1" applyBorder="1" applyAlignment="1">
      <alignment horizontal="center"/>
    </xf>
    <xf numFmtId="0" fontId="3" fillId="4" borderId="4" xfId="5" applyFont="1" applyFill="1" applyBorder="1" applyAlignment="1">
      <alignment horizontal="center" vertical="center" wrapText="1"/>
    </xf>
    <xf numFmtId="3" fontId="3" fillId="4" borderId="4" xfId="5" applyNumberFormat="1" applyFont="1" applyFill="1" applyBorder="1" applyAlignment="1">
      <alignment horizontal="center" vertical="center" wrapText="1"/>
    </xf>
    <xf numFmtId="3" fontId="3" fillId="4" borderId="5" xfId="5" applyNumberFormat="1" applyFont="1" applyFill="1" applyBorder="1" applyAlignment="1">
      <alignment horizontal="center" vertical="center" wrapText="1"/>
    </xf>
    <xf numFmtId="3" fontId="3" fillId="4" borderId="6" xfId="5" applyNumberFormat="1" applyFont="1" applyFill="1" applyBorder="1" applyAlignment="1">
      <alignment horizontal="center" vertical="center" wrapText="1"/>
    </xf>
    <xf numFmtId="3" fontId="3" fillId="4" borderId="2" xfId="2" applyNumberFormat="1" applyFont="1" applyFill="1" applyBorder="1" applyAlignment="1">
      <alignment horizontal="center" vertical="center"/>
    </xf>
    <xf numFmtId="3" fontId="3" fillId="4" borderId="3" xfId="2" applyNumberFormat="1" applyFont="1" applyFill="1" applyBorder="1" applyAlignment="1">
      <alignment horizontal="center" vertical="center"/>
    </xf>
    <xf numFmtId="3" fontId="3" fillId="4" borderId="4" xfId="4" applyNumberFormat="1" applyFont="1" applyFill="1" applyBorder="1" applyAlignment="1">
      <alignment horizontal="center" vertical="center" wrapText="1"/>
    </xf>
    <xf numFmtId="0" fontId="8" fillId="3" borderId="1" xfId="3" applyFont="1" applyFill="1" applyBorder="1" applyAlignment="1">
      <alignment horizontal="left" vertical="center"/>
    </xf>
    <xf numFmtId="0" fontId="8" fillId="3" borderId="2" xfId="3" applyFont="1" applyFill="1" applyBorder="1" applyAlignment="1">
      <alignment horizontal="left" vertical="center"/>
    </xf>
    <xf numFmtId="0" fontId="8" fillId="3" borderId="3" xfId="3" applyFont="1" applyFill="1" applyBorder="1" applyAlignment="1">
      <alignment horizontal="left" vertical="center"/>
    </xf>
    <xf numFmtId="0" fontId="3" fillId="4" borderId="4" xfId="4" applyFont="1" applyFill="1" applyBorder="1" applyAlignment="1">
      <alignment horizontal="center" vertical="center" textRotation="90" wrapText="1"/>
    </xf>
    <xf numFmtId="0" fontId="3" fillId="4" borderId="4" xfId="4" applyFont="1" applyFill="1" applyBorder="1" applyAlignment="1">
      <alignment horizontal="center" vertical="center" wrapText="1"/>
    </xf>
    <xf numFmtId="0" fontId="3" fillId="4" borderId="5" xfId="4" applyFont="1" applyFill="1" applyBorder="1" applyAlignment="1">
      <alignment horizontal="center" vertical="center" wrapText="1"/>
    </xf>
    <xf numFmtId="0" fontId="3" fillId="4" borderId="6" xfId="4" applyFont="1" applyFill="1" applyBorder="1" applyAlignment="1">
      <alignment horizontal="center" vertical="center" wrapText="1"/>
    </xf>
    <xf numFmtId="164" fontId="3" fillId="4" borderId="4" xfId="4" applyNumberFormat="1" applyFont="1" applyFill="1" applyBorder="1" applyAlignment="1">
      <alignment horizontal="center" vertical="center" wrapText="1"/>
    </xf>
    <xf numFmtId="164" fontId="3" fillId="4" borderId="4" xfId="4" applyNumberFormat="1" applyFont="1" applyFill="1" applyBorder="1" applyAlignment="1">
      <alignment horizontal="center" vertical="center" textRotation="90" wrapText="1"/>
    </xf>
    <xf numFmtId="164" fontId="3" fillId="4" borderId="5" xfId="4" applyNumberFormat="1" applyFont="1" applyFill="1" applyBorder="1" applyAlignment="1">
      <alignment horizontal="center" vertical="center" wrapText="1"/>
    </xf>
    <xf numFmtId="164" fontId="3" fillId="4" borderId="6" xfId="4" applyNumberFormat="1" applyFont="1" applyFill="1" applyBorder="1" applyAlignment="1">
      <alignment horizontal="center" vertical="center" wrapText="1"/>
    </xf>
    <xf numFmtId="0" fontId="36" fillId="13" borderId="4" xfId="0" applyFont="1" applyFill="1" applyBorder="1" applyAlignment="1">
      <alignment horizontal="center" vertical="center" wrapText="1"/>
    </xf>
    <xf numFmtId="0" fontId="36" fillId="0" borderId="4" xfId="0" applyFont="1" applyBorder="1" applyAlignment="1">
      <alignment horizontal="center" vertical="center" wrapText="1"/>
    </xf>
    <xf numFmtId="0" fontId="11" fillId="0" borderId="5" xfId="0" applyFont="1" applyBorder="1" applyAlignment="1">
      <alignment horizontal="center" vertical="center" wrapText="1"/>
    </xf>
    <xf numFmtId="0" fontId="11" fillId="0" borderId="19" xfId="0" applyFont="1" applyBorder="1" applyAlignment="1">
      <alignment horizontal="center" vertical="center" wrapText="1"/>
    </xf>
    <xf numFmtId="0" fontId="11" fillId="0" borderId="6" xfId="0" applyFont="1" applyBorder="1" applyAlignment="1">
      <alignment horizontal="center" vertical="center" wrapText="1"/>
    </xf>
    <xf numFmtId="0" fontId="12" fillId="0" borderId="5" xfId="1" applyFont="1" applyBorder="1" applyAlignment="1">
      <alignment horizontal="center" vertical="center"/>
    </xf>
    <xf numFmtId="0" fontId="12" fillId="0" borderId="19" xfId="1" applyFont="1" applyBorder="1" applyAlignment="1">
      <alignment horizontal="center" vertical="center"/>
    </xf>
    <xf numFmtId="0" fontId="12" fillId="0" borderId="6" xfId="1" applyFont="1" applyBorder="1" applyAlignment="1">
      <alignment horizontal="center" vertical="center"/>
    </xf>
    <xf numFmtId="0" fontId="12" fillId="0" borderId="5" xfId="0" applyFont="1" applyBorder="1" applyAlignment="1">
      <alignment horizontal="center" vertical="center"/>
    </xf>
    <xf numFmtId="0" fontId="12" fillId="0" borderId="19" xfId="0" applyFont="1" applyBorder="1" applyAlignment="1">
      <alignment horizontal="center" vertical="center"/>
    </xf>
    <xf numFmtId="0" fontId="12" fillId="0" borderId="6" xfId="0" applyFont="1" applyBorder="1" applyAlignment="1">
      <alignment horizontal="center" vertical="center"/>
    </xf>
    <xf numFmtId="0" fontId="5" fillId="0" borderId="5" xfId="0" applyFont="1" applyBorder="1" applyAlignment="1">
      <alignment horizontal="left" vertical="center" wrapText="1"/>
    </xf>
    <xf numFmtId="0" fontId="5" fillId="0" borderId="19" xfId="0" applyFont="1" applyBorder="1" applyAlignment="1">
      <alignment horizontal="left" vertical="center" wrapText="1"/>
    </xf>
    <xf numFmtId="0" fontId="5" fillId="0" borderId="6" xfId="0" applyFont="1" applyBorder="1" applyAlignment="1">
      <alignment horizontal="left" vertical="center" wrapText="1"/>
    </xf>
    <xf numFmtId="0" fontId="12" fillId="0" borderId="5" xfId="6" applyFont="1" applyBorder="1" applyAlignment="1" applyProtection="1">
      <alignment horizontal="left" vertical="center" wrapText="1"/>
      <protection locked="0"/>
    </xf>
    <xf numFmtId="0" fontId="12" fillId="0" borderId="19" xfId="6" applyFont="1" applyBorder="1" applyAlignment="1" applyProtection="1">
      <alignment horizontal="left" vertical="center" wrapText="1"/>
      <protection locked="0"/>
    </xf>
    <xf numFmtId="0" fontId="12" fillId="0" borderId="6" xfId="6" applyFont="1" applyBorder="1" applyAlignment="1" applyProtection="1">
      <alignment horizontal="left" vertical="center" wrapText="1"/>
      <protection locked="0"/>
    </xf>
    <xf numFmtId="0" fontId="13" fillId="0" borderId="5" xfId="0" applyFont="1" applyBorder="1" applyAlignment="1">
      <alignment horizontal="center" vertical="center" wrapText="1"/>
    </xf>
    <xf numFmtId="0" fontId="13" fillId="0" borderId="19" xfId="0" applyFont="1" applyBorder="1" applyAlignment="1">
      <alignment horizontal="center" vertical="center" wrapText="1"/>
    </xf>
    <xf numFmtId="0" fontId="13" fillId="0" borderId="6" xfId="0" applyFont="1" applyBorder="1" applyAlignment="1">
      <alignment horizontal="center" vertical="center" wrapText="1"/>
    </xf>
    <xf numFmtId="3" fontId="12" fillId="0" borderId="5" xfId="6" applyNumberFormat="1" applyFont="1" applyBorder="1" applyAlignment="1">
      <alignment horizontal="center" vertical="center"/>
    </xf>
    <xf numFmtId="3" fontId="12" fillId="0" borderId="19" xfId="6" applyNumberFormat="1" applyFont="1" applyBorder="1" applyAlignment="1">
      <alignment horizontal="center" vertical="center"/>
    </xf>
    <xf numFmtId="3" fontId="12" fillId="0" borderId="6" xfId="6" applyNumberFormat="1" applyFont="1" applyBorder="1" applyAlignment="1">
      <alignment horizontal="center" vertical="center"/>
    </xf>
    <xf numFmtId="3" fontId="12" fillId="0" borderId="5" xfId="0" applyNumberFormat="1" applyFont="1" applyBorder="1" applyAlignment="1">
      <alignment horizontal="right" vertical="center"/>
    </xf>
    <xf numFmtId="3" fontId="12" fillId="0" borderId="19" xfId="0" applyNumberFormat="1" applyFont="1" applyBorder="1" applyAlignment="1">
      <alignment horizontal="right" vertical="center"/>
    </xf>
    <xf numFmtId="3" fontId="12" fillId="0" borderId="6" xfId="0" applyNumberFormat="1" applyFont="1" applyBorder="1" applyAlignment="1">
      <alignment horizontal="right" vertical="center"/>
    </xf>
    <xf numFmtId="3" fontId="1" fillId="0" borderId="5" xfId="0" applyNumberFormat="1" applyFont="1" applyBorder="1" applyAlignment="1">
      <alignment horizontal="left" vertical="center" wrapText="1"/>
    </xf>
    <xf numFmtId="3" fontId="1" fillId="0" borderId="19" xfId="0" applyNumberFormat="1" applyFont="1" applyBorder="1" applyAlignment="1">
      <alignment horizontal="left" vertical="center" wrapText="1"/>
    </xf>
    <xf numFmtId="3" fontId="1" fillId="0" borderId="6" xfId="0" applyNumberFormat="1" applyFont="1" applyBorder="1" applyAlignment="1">
      <alignment horizontal="left" vertical="center" wrapText="1"/>
    </xf>
    <xf numFmtId="0" fontId="0" fillId="0" borderId="5" xfId="0" applyBorder="1" applyAlignment="1">
      <alignment horizontal="center" vertical="center"/>
    </xf>
    <xf numFmtId="0" fontId="0" fillId="0" borderId="19" xfId="0" applyBorder="1" applyAlignment="1">
      <alignment horizontal="center" vertical="center"/>
    </xf>
    <xf numFmtId="0" fontId="0" fillId="0" borderId="6" xfId="0" applyBorder="1" applyAlignment="1">
      <alignment horizontal="center" vertical="center"/>
    </xf>
    <xf numFmtId="3" fontId="11" fillId="0" borderId="5" xfId="0" applyNumberFormat="1" applyFont="1" applyBorder="1" applyAlignment="1">
      <alignment horizontal="right" vertical="center"/>
    </xf>
    <xf numFmtId="3" fontId="11" fillId="0" borderId="19" xfId="0" applyNumberFormat="1" applyFont="1" applyBorder="1" applyAlignment="1">
      <alignment horizontal="right" vertical="center"/>
    </xf>
    <xf numFmtId="3" fontId="11" fillId="0" borderId="6" xfId="0" applyNumberFormat="1" applyFont="1" applyBorder="1" applyAlignment="1">
      <alignment horizontal="right" vertical="center"/>
    </xf>
    <xf numFmtId="3" fontId="5" fillId="0" borderId="5" xfId="0" applyNumberFormat="1" applyFont="1" applyBorder="1" applyAlignment="1">
      <alignment horizontal="right" vertical="center"/>
    </xf>
    <xf numFmtId="3" fontId="5" fillId="0" borderId="19" xfId="0" applyNumberFormat="1" applyFont="1" applyBorder="1" applyAlignment="1">
      <alignment horizontal="right" vertical="center"/>
    </xf>
    <xf numFmtId="3" fontId="5" fillId="0" borderId="6" xfId="0" applyNumberFormat="1" applyFont="1" applyBorder="1" applyAlignment="1">
      <alignment horizontal="right" vertical="center"/>
    </xf>
    <xf numFmtId="3" fontId="28" fillId="5" borderId="5" xfId="0" applyNumberFormat="1" applyFont="1" applyFill="1" applyBorder="1" applyAlignment="1">
      <alignment horizontal="right" vertical="center"/>
    </xf>
    <xf numFmtId="3" fontId="28" fillId="5" borderId="19" xfId="0" applyNumberFormat="1" applyFont="1" applyFill="1" applyBorder="1" applyAlignment="1">
      <alignment horizontal="right" vertical="center"/>
    </xf>
    <xf numFmtId="3" fontId="28" fillId="5" borderId="6" xfId="0" applyNumberFormat="1" applyFont="1" applyFill="1" applyBorder="1" applyAlignment="1">
      <alignment horizontal="right" vertical="center"/>
    </xf>
    <xf numFmtId="3" fontId="5" fillId="5" borderId="5" xfId="0" applyNumberFormat="1" applyFont="1" applyFill="1" applyBorder="1" applyAlignment="1">
      <alignment horizontal="right" vertical="center"/>
    </xf>
    <xf numFmtId="3" fontId="5" fillId="5" borderId="19" xfId="0" applyNumberFormat="1" applyFont="1" applyFill="1" applyBorder="1" applyAlignment="1">
      <alignment horizontal="right" vertical="center"/>
    </xf>
    <xf numFmtId="3" fontId="5" fillId="5" borderId="6" xfId="0" applyNumberFormat="1" applyFont="1" applyFill="1" applyBorder="1" applyAlignment="1">
      <alignment horizontal="right" vertical="center"/>
    </xf>
    <xf numFmtId="3" fontId="1" fillId="0" borderId="5" xfId="0" applyNumberFormat="1" applyFont="1" applyBorder="1" applyAlignment="1">
      <alignment horizontal="center" vertical="center" wrapText="1"/>
    </xf>
    <xf numFmtId="3" fontId="1" fillId="0" borderId="19" xfId="0" applyNumberFormat="1" applyFont="1" applyBorder="1" applyAlignment="1">
      <alignment horizontal="center" vertical="center" wrapText="1"/>
    </xf>
    <xf numFmtId="3" fontId="1" fillId="0" borderId="6" xfId="0" applyNumberFormat="1" applyFont="1" applyBorder="1" applyAlignment="1">
      <alignment horizontal="center" vertical="center" wrapText="1"/>
    </xf>
    <xf numFmtId="3" fontId="11" fillId="0" borderId="5" xfId="0" applyNumberFormat="1" applyFont="1" applyFill="1" applyBorder="1" applyAlignment="1">
      <alignment horizontal="center" vertical="center"/>
    </xf>
    <xf numFmtId="3" fontId="11" fillId="0" borderId="19" xfId="0" applyNumberFormat="1" applyFont="1" applyFill="1" applyBorder="1" applyAlignment="1">
      <alignment horizontal="center" vertical="center"/>
    </xf>
    <xf numFmtId="3" fontId="11" fillId="0" borderId="6" xfId="0" applyNumberFormat="1" applyFont="1" applyFill="1" applyBorder="1" applyAlignment="1">
      <alignment horizontal="center" vertical="center"/>
    </xf>
    <xf numFmtId="3" fontId="12" fillId="0" borderId="5" xfId="0" applyNumberFormat="1" applyFont="1" applyBorder="1" applyAlignment="1">
      <alignment horizontal="right" vertical="center" indent="1"/>
    </xf>
    <xf numFmtId="3" fontId="12" fillId="0" borderId="19" xfId="0" applyNumberFormat="1" applyFont="1" applyBorder="1" applyAlignment="1">
      <alignment horizontal="right" vertical="center" indent="1"/>
    </xf>
    <xf numFmtId="3" fontId="12" fillId="0" borderId="6" xfId="0" applyNumberFormat="1" applyFont="1" applyBorder="1" applyAlignment="1">
      <alignment horizontal="right" vertical="center" indent="1"/>
    </xf>
    <xf numFmtId="0" fontId="5" fillId="0" borderId="5" xfId="0" applyFont="1" applyFill="1" applyBorder="1" applyAlignment="1">
      <alignment horizontal="left" vertical="center" wrapText="1"/>
    </xf>
    <xf numFmtId="0" fontId="5" fillId="0" borderId="19" xfId="0" applyFont="1" applyFill="1" applyBorder="1" applyAlignment="1">
      <alignment horizontal="left" vertical="center" wrapText="1"/>
    </xf>
    <xf numFmtId="0" fontId="5" fillId="0" borderId="6" xfId="0" applyFont="1" applyFill="1" applyBorder="1" applyAlignment="1">
      <alignment horizontal="left" vertical="center" wrapText="1"/>
    </xf>
    <xf numFmtId="0" fontId="23" fillId="0" borderId="5" xfId="6" applyFont="1" applyFill="1" applyBorder="1" applyAlignment="1" applyProtection="1">
      <alignment horizontal="left" vertical="center" wrapText="1"/>
      <protection locked="0"/>
    </xf>
    <xf numFmtId="0" fontId="23" fillId="0" borderId="19" xfId="6" applyFont="1" applyFill="1" applyBorder="1" applyAlignment="1" applyProtection="1">
      <alignment horizontal="left" vertical="center" wrapText="1"/>
      <protection locked="0"/>
    </xf>
    <xf numFmtId="0" fontId="23" fillId="0" borderId="6" xfId="6" applyFont="1" applyFill="1" applyBorder="1" applyAlignment="1" applyProtection="1">
      <alignment horizontal="left" vertical="center" wrapText="1"/>
      <protection locked="0"/>
    </xf>
    <xf numFmtId="3" fontId="14" fillId="0" borderId="0" xfId="0" applyNumberFormat="1" applyFont="1" applyAlignment="1">
      <alignment horizontal="center" vertical="center" wrapText="1"/>
    </xf>
    <xf numFmtId="0" fontId="9" fillId="5" borderId="1" xfId="4" applyFont="1" applyFill="1" applyBorder="1" applyAlignment="1">
      <alignment horizontal="left" vertical="center"/>
    </xf>
    <xf numFmtId="0" fontId="9" fillId="5" borderId="2" xfId="4" applyFont="1" applyFill="1" applyBorder="1" applyAlignment="1">
      <alignment horizontal="left" vertical="center"/>
    </xf>
    <xf numFmtId="0" fontId="8" fillId="5" borderId="1" xfId="4" applyFont="1" applyFill="1" applyBorder="1" applyAlignment="1">
      <alignment horizontal="left" vertical="center"/>
    </xf>
    <xf numFmtId="0" fontId="8" fillId="5" borderId="2" xfId="4" applyFont="1" applyFill="1" applyBorder="1" applyAlignment="1">
      <alignment horizontal="left" vertical="center"/>
    </xf>
    <xf numFmtId="0" fontId="8" fillId="5" borderId="3" xfId="4" applyFont="1" applyFill="1" applyBorder="1" applyAlignment="1">
      <alignment horizontal="left" vertical="center"/>
    </xf>
  </cellXfs>
  <cellStyles count="12">
    <cellStyle name="Normální" xfId="0" builtinId="0"/>
    <cellStyle name="Normální 12" xfId="8" xr:uid="{00000000-0005-0000-0000-000001000000}"/>
    <cellStyle name="Normální 2" xfId="9" xr:uid="{00000000-0005-0000-0000-000002000000}"/>
    <cellStyle name="Normální 3 2" xfId="11" xr:uid="{00000000-0005-0000-0000-000003000000}"/>
    <cellStyle name="Normální 5" xfId="10" xr:uid="{00000000-0005-0000-0000-000004000000}"/>
    <cellStyle name="Normální 9" xfId="7" xr:uid="{00000000-0005-0000-0000-000005000000}"/>
    <cellStyle name="normální_Investice - opravy 2007 - 14-11-06-HOL (3)1" xfId="3" xr:uid="{00000000-0005-0000-0000-000006000000}"/>
    <cellStyle name="normální_investice 2005- doprava-upravený2" xfId="2" xr:uid="{00000000-0005-0000-0000-000007000000}"/>
    <cellStyle name="normální_Investice 2005-školství - úprava (probráno se SEK)" xfId="4" xr:uid="{00000000-0005-0000-0000-000008000000}"/>
    <cellStyle name="normální_kultura2-upravené priority-3" xfId="5" xr:uid="{00000000-0005-0000-0000-000009000000}"/>
    <cellStyle name="normální_Sociální - investice a opravy 2009 - sumarizace vč. prior - 10-12-2008" xfId="1" xr:uid="{00000000-0005-0000-0000-00000A000000}"/>
    <cellStyle name="normální_Studie IZ - silnice 2003" xfId="6" xr:uid="{00000000-0005-0000-0000-00000B000000}"/>
  </cellStyles>
  <dxfs count="0"/>
  <tableStyles count="0" defaultTableStyle="TableStyleMedium2" defaultPivotStyle="PivotStyleLight16"/>
  <colors>
    <mruColors>
      <color rgb="FFFF33CC"/>
      <color rgb="FFFFCCCC"/>
      <color rgb="FFFFCCFF"/>
      <color rgb="FFFFFFCC"/>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persons/person.xml><?xml version="1.0" encoding="utf-8"?>
<personList xmlns="http://schemas.microsoft.com/office/spreadsheetml/2018/threadedcomments" xmlns:x="http://schemas.openxmlformats.org/spreadsheetml/2006/main">
  <person displayName="Vaňková Petra" id="{36C93131-A986-4C73-9A22-2251159A94AC}" userId="S::p.vankova@olkraj.cz::f7967d35-2c5a-4b28-aa1c-8a44c753c7a3" providerId="AD"/>
</personList>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celář">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M9" dT="2024-08-09T11:36:43.35" personId="{36C93131-A986-4C73-9A22-2251159A94AC}" id="{EC99936A-3F49-4652-A148-4C5C76E9E5AF}">
    <text>Podíl OK je v letech 2024 a 2025 v plné výši, jak přijde dotace bude vrácena do rozpočtu OK</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0.bin"/><Relationship Id="rId4" Type="http://schemas.microsoft.com/office/2017/10/relationships/threadedComment" Target="../threadedComments/threadedComment1.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33"/>
  <sheetViews>
    <sheetView showGridLines="0" view="pageBreakPreview" zoomScaleNormal="100" zoomScaleSheetLayoutView="100" workbookViewId="0">
      <selection activeCell="U9" sqref="U9:V19"/>
    </sheetView>
  </sheetViews>
  <sheetFormatPr defaultRowHeight="15" x14ac:dyDescent="0.25"/>
  <cols>
    <col min="1" max="1" width="23.7109375" customWidth="1"/>
    <col min="2" max="2" width="51.28515625" customWidth="1"/>
    <col min="3" max="5" width="19.5703125" customWidth="1"/>
    <col min="6" max="7" width="19.5703125" style="102" customWidth="1"/>
    <col min="8" max="8" width="21" customWidth="1"/>
    <col min="9" max="9" width="2.7109375" customWidth="1"/>
  </cols>
  <sheetData>
    <row r="1" spans="1:8" ht="18" x14ac:dyDescent="0.25">
      <c r="A1" s="80" t="s">
        <v>181</v>
      </c>
    </row>
    <row r="2" spans="1:8" ht="18" x14ac:dyDescent="0.25">
      <c r="A2" s="80" t="s">
        <v>409</v>
      </c>
    </row>
    <row r="3" spans="1:8" ht="15.75" thickBot="1" x14ac:dyDescent="0.3">
      <c r="H3" s="186" t="s">
        <v>2</v>
      </c>
    </row>
    <row r="4" spans="1:8" ht="32.25" thickBot="1" x14ac:dyDescent="0.3">
      <c r="A4" s="81" t="s">
        <v>4</v>
      </c>
      <c r="B4" s="82" t="s">
        <v>41</v>
      </c>
      <c r="C4" s="83" t="s">
        <v>42</v>
      </c>
      <c r="D4" s="83" t="s">
        <v>164</v>
      </c>
      <c r="E4" s="83" t="s">
        <v>420</v>
      </c>
      <c r="F4" s="83" t="s">
        <v>43</v>
      </c>
      <c r="G4" s="84" t="s">
        <v>44</v>
      </c>
      <c r="H4" s="85" t="s">
        <v>393</v>
      </c>
    </row>
    <row r="5" spans="1:8" ht="15.75" x14ac:dyDescent="0.25">
      <c r="A5" s="181" t="s">
        <v>45</v>
      </c>
      <c r="B5" s="182" t="s">
        <v>422</v>
      </c>
      <c r="C5" s="183">
        <f>'ORJ 10 školství'!Q22</f>
        <v>0</v>
      </c>
      <c r="D5" s="183">
        <v>0</v>
      </c>
      <c r="E5" s="183">
        <v>0</v>
      </c>
      <c r="F5" s="183">
        <v>0</v>
      </c>
      <c r="G5" s="184">
        <f>'ORJ 10 školství'!T22</f>
        <v>11231</v>
      </c>
      <c r="H5" s="185">
        <f>SUM(C5:G5)</f>
        <v>11231</v>
      </c>
    </row>
    <row r="6" spans="1:8" ht="15.75" x14ac:dyDescent="0.25">
      <c r="A6" s="181" t="s">
        <v>45</v>
      </c>
      <c r="B6" s="182" t="s">
        <v>423</v>
      </c>
      <c r="C6" s="183">
        <f>'ORJ 52 školství'!Q8+'ORJ 52 školství'!Q15</f>
        <v>134694</v>
      </c>
      <c r="D6" s="183">
        <v>0</v>
      </c>
      <c r="E6" s="183">
        <v>0</v>
      </c>
      <c r="F6" s="183">
        <v>0</v>
      </c>
      <c r="G6" s="184">
        <f>'ORJ 52 školství'!T8+'ORJ 52 školství'!T15</f>
        <v>54406</v>
      </c>
      <c r="H6" s="185">
        <f>SUM(C6:G6)</f>
        <v>189100</v>
      </c>
    </row>
    <row r="7" spans="1:8" s="340" customFormat="1" ht="15.75" x14ac:dyDescent="0.25">
      <c r="A7" s="335" t="s">
        <v>45</v>
      </c>
      <c r="B7" s="336" t="s">
        <v>438</v>
      </c>
      <c r="C7" s="337">
        <f>'ORJ 52 školství'!Q21</f>
        <v>47598</v>
      </c>
      <c r="D7" s="337">
        <v>0</v>
      </c>
      <c r="E7" s="337">
        <v>0</v>
      </c>
      <c r="F7" s="337">
        <v>0</v>
      </c>
      <c r="G7" s="338">
        <f>'ORJ 52 školství'!T21+'ORJ 52 školství'!T39</f>
        <v>110436</v>
      </c>
      <c r="H7" s="339">
        <f>SUM(C7:G7)</f>
        <v>158034</v>
      </c>
    </row>
    <row r="8" spans="1:8" ht="15.75" x14ac:dyDescent="0.25">
      <c r="A8" s="181" t="s">
        <v>45</v>
      </c>
      <c r="B8" s="182" t="s">
        <v>426</v>
      </c>
      <c r="C8" s="183">
        <f>'ORJ 59 školství'!Q16</f>
        <v>11589</v>
      </c>
      <c r="D8" s="183">
        <v>0</v>
      </c>
      <c r="E8" s="183">
        <v>0</v>
      </c>
      <c r="F8" s="183">
        <v>0</v>
      </c>
      <c r="G8" s="184">
        <f>'ORJ 59 školství'!T16</f>
        <v>5789</v>
      </c>
      <c r="H8" s="185">
        <f>SUM(C8:G8)</f>
        <v>17378</v>
      </c>
    </row>
    <row r="9" spans="1:8" ht="15.75" x14ac:dyDescent="0.25">
      <c r="A9" s="163" t="s">
        <v>82</v>
      </c>
      <c r="B9" s="164" t="s">
        <v>423</v>
      </c>
      <c r="C9" s="165">
        <f>'ORJ 52 sociální'!Q8+'ORJ 52 sociální'!Q32</f>
        <v>102464</v>
      </c>
      <c r="D9" s="165">
        <v>0</v>
      </c>
      <c r="E9" s="165">
        <v>0</v>
      </c>
      <c r="F9" s="165">
        <v>0</v>
      </c>
      <c r="G9" s="166">
        <f>'ORJ 52 sociální'!V8+'ORJ 52 sociální'!V32</f>
        <v>216547</v>
      </c>
      <c r="H9" s="167">
        <f t="shared" ref="H9:H22" si="0">SUM(C9:G9)</f>
        <v>319011</v>
      </c>
    </row>
    <row r="10" spans="1:8" s="340" customFormat="1" ht="15.75" x14ac:dyDescent="0.25">
      <c r="A10" s="341" t="s">
        <v>82</v>
      </c>
      <c r="B10" s="342" t="s">
        <v>438</v>
      </c>
      <c r="C10" s="343">
        <f>'ORJ 52 sociální'!Q57+'ORJ 52 sociální'!Q44</f>
        <v>11535</v>
      </c>
      <c r="D10" s="343">
        <v>0</v>
      </c>
      <c r="E10" s="343">
        <v>0</v>
      </c>
      <c r="F10" s="343">
        <v>0</v>
      </c>
      <c r="G10" s="344">
        <f>'ORJ 52 sociální'!V57+'ORJ 52 sociální'!V44</f>
        <v>59220</v>
      </c>
      <c r="H10" s="345">
        <f t="shared" si="0"/>
        <v>70755</v>
      </c>
    </row>
    <row r="11" spans="1:8" ht="15.75" x14ac:dyDescent="0.25">
      <c r="A11" s="142" t="s">
        <v>83</v>
      </c>
      <c r="B11" s="143" t="s">
        <v>425</v>
      </c>
      <c r="C11" s="146">
        <f>'ORJ 12 doprava'!Q11</f>
        <v>0</v>
      </c>
      <c r="D11" s="146">
        <v>0</v>
      </c>
      <c r="E11" s="146">
        <v>0</v>
      </c>
      <c r="F11" s="146">
        <v>0</v>
      </c>
      <c r="G11" s="147">
        <f>'ORJ 12 doprava'!T11</f>
        <v>37500</v>
      </c>
      <c r="H11" s="148">
        <f t="shared" si="0"/>
        <v>37500</v>
      </c>
    </row>
    <row r="12" spans="1:8" ht="15.75" x14ac:dyDescent="0.25">
      <c r="A12" s="142" t="s">
        <v>83</v>
      </c>
      <c r="B12" s="143" t="s">
        <v>424</v>
      </c>
      <c r="C12" s="146">
        <f>'ORJ 50 doprava'!Q16</f>
        <v>50756</v>
      </c>
      <c r="D12" s="146">
        <v>0</v>
      </c>
      <c r="E12" s="146">
        <v>0</v>
      </c>
      <c r="F12" s="146">
        <v>0</v>
      </c>
      <c r="G12" s="147">
        <f>'ORJ 50 doprava'!T16</f>
        <v>41722</v>
      </c>
      <c r="H12" s="148">
        <f t="shared" si="0"/>
        <v>92478</v>
      </c>
    </row>
    <row r="13" spans="1:8" ht="15.75" x14ac:dyDescent="0.25">
      <c r="A13" s="100" t="s">
        <v>46</v>
      </c>
      <c r="B13" s="101" t="s">
        <v>471</v>
      </c>
      <c r="C13" s="149">
        <f>'ORJ 13 kultura'!Q15</f>
        <v>0</v>
      </c>
      <c r="D13" s="149">
        <v>0</v>
      </c>
      <c r="E13" s="149">
        <v>0</v>
      </c>
      <c r="F13" s="149">
        <v>0</v>
      </c>
      <c r="G13" s="150">
        <f>'ORJ 13 kultura'!T15</f>
        <v>5500</v>
      </c>
      <c r="H13" s="151">
        <f>SUM(C13:G13)</f>
        <v>5500</v>
      </c>
    </row>
    <row r="14" spans="1:8" ht="15.75" x14ac:dyDescent="0.25">
      <c r="A14" s="100" t="s">
        <v>46</v>
      </c>
      <c r="B14" s="101" t="s">
        <v>423</v>
      </c>
      <c r="C14" s="149">
        <f>'ORJ 52 kultura'!Q8+'ORJ 52 kultura'!Q11</f>
        <v>12582</v>
      </c>
      <c r="D14" s="149">
        <v>0</v>
      </c>
      <c r="E14" s="149">
        <v>0</v>
      </c>
      <c r="F14" s="149">
        <v>0</v>
      </c>
      <c r="G14" s="150">
        <f>'ORJ 52 kultura'!T8+'ORJ 52 kultura'!T11</f>
        <v>28000</v>
      </c>
      <c r="H14" s="151">
        <f t="shared" si="0"/>
        <v>40582</v>
      </c>
    </row>
    <row r="15" spans="1:8" s="340" customFormat="1" ht="15.75" x14ac:dyDescent="0.25">
      <c r="A15" s="346" t="s">
        <v>46</v>
      </c>
      <c r="B15" s="347" t="s">
        <v>438</v>
      </c>
      <c r="C15" s="348">
        <f>'ORJ 52 kultura'!Q13+'ORJ 52 kultura'!Q16</f>
        <v>42002</v>
      </c>
      <c r="D15" s="348">
        <v>0</v>
      </c>
      <c r="E15" s="348">
        <v>0</v>
      </c>
      <c r="F15" s="348">
        <v>0</v>
      </c>
      <c r="G15" s="349">
        <f>'ORJ 52 kultura'!T13+'ORJ 52 kultura'!T16</f>
        <v>31747</v>
      </c>
      <c r="H15" s="350">
        <f t="shared" ref="H15" si="1">SUM(C15:G15)</f>
        <v>73749</v>
      </c>
    </row>
    <row r="16" spans="1:8" ht="15.75" x14ac:dyDescent="0.25">
      <c r="A16" s="97" t="s">
        <v>47</v>
      </c>
      <c r="B16" s="98" t="s">
        <v>427</v>
      </c>
      <c r="C16" s="152">
        <f>'ORJ 14 zdravotnictví'!Q18</f>
        <v>3580</v>
      </c>
      <c r="D16" s="152">
        <v>0</v>
      </c>
      <c r="E16" s="152">
        <v>0</v>
      </c>
      <c r="F16" s="152">
        <v>0</v>
      </c>
      <c r="G16" s="153">
        <f>'ORJ 14 zdravotnictví'!T18</f>
        <v>2107</v>
      </c>
      <c r="H16" s="154">
        <f t="shared" ref="H16" si="2">SUM(C16:G16)</f>
        <v>5687</v>
      </c>
    </row>
    <row r="17" spans="1:8" ht="15.75" x14ac:dyDescent="0.25">
      <c r="A17" s="97" t="s">
        <v>47</v>
      </c>
      <c r="B17" s="98" t="s">
        <v>423</v>
      </c>
      <c r="C17" s="152">
        <f>'ORJ 52 zdravotnictví'!Q8+'ORJ 52 zdravotnictví'!Q15</f>
        <v>15000</v>
      </c>
      <c r="D17" s="152">
        <v>0</v>
      </c>
      <c r="E17" s="152">
        <v>0</v>
      </c>
      <c r="F17" s="152">
        <v>0</v>
      </c>
      <c r="G17" s="153">
        <f>'ORJ 52 zdravotnictví'!T8+'ORJ 52 zdravotnictví'!T15</f>
        <v>54536</v>
      </c>
      <c r="H17" s="154">
        <f t="shared" si="0"/>
        <v>69536</v>
      </c>
    </row>
    <row r="18" spans="1:8" s="340" customFormat="1" ht="15.75" x14ac:dyDescent="0.25">
      <c r="A18" s="352" t="s">
        <v>47</v>
      </c>
      <c r="B18" s="351" t="s">
        <v>438</v>
      </c>
      <c r="C18" s="353">
        <f>'ORJ 52 zdravotnictví'!Q17</f>
        <v>11612</v>
      </c>
      <c r="D18" s="353">
        <v>0</v>
      </c>
      <c r="E18" s="353">
        <v>0</v>
      </c>
      <c r="F18" s="353">
        <v>0</v>
      </c>
      <c r="G18" s="354">
        <f>'ORJ 52 zdravotnictví'!T17</f>
        <v>60122</v>
      </c>
      <c r="H18" s="355">
        <f t="shared" ref="H18" si="3">SUM(C18:G18)</f>
        <v>71734</v>
      </c>
    </row>
    <row r="19" spans="1:8" ht="15.75" x14ac:dyDescent="0.25">
      <c r="A19" s="97" t="s">
        <v>47</v>
      </c>
      <c r="B19" s="98" t="s">
        <v>426</v>
      </c>
      <c r="C19" s="152">
        <f>'ORJ 59 zdravotnictví'!Q13</f>
        <v>47993</v>
      </c>
      <c r="D19" s="152">
        <v>0</v>
      </c>
      <c r="E19" s="152">
        <v>0</v>
      </c>
      <c r="F19" s="152">
        <v>0</v>
      </c>
      <c r="G19" s="153">
        <f>'ORJ 59 zdravotnictví'!T13</f>
        <v>14137</v>
      </c>
      <c r="H19" s="154">
        <f t="shared" si="0"/>
        <v>62130</v>
      </c>
    </row>
    <row r="20" spans="1:8" s="340" customFormat="1" ht="15.75" x14ac:dyDescent="0.25">
      <c r="A20" s="356" t="s">
        <v>162</v>
      </c>
      <c r="B20" s="357" t="s">
        <v>438</v>
      </c>
      <c r="C20" s="358">
        <f>'ORJ 52 ostatní'!Q14</f>
        <v>30068</v>
      </c>
      <c r="D20" s="358">
        <v>0</v>
      </c>
      <c r="E20" s="358">
        <v>0</v>
      </c>
      <c r="F20" s="358">
        <v>0</v>
      </c>
      <c r="G20" s="359">
        <f>'ORJ 52 ostatní'!T14</f>
        <v>46932</v>
      </c>
      <c r="H20" s="360">
        <f>SUM(C20:G20)</f>
        <v>77000</v>
      </c>
    </row>
    <row r="21" spans="1:8" ht="15.75" x14ac:dyDescent="0.25">
      <c r="A21" s="144" t="s">
        <v>163</v>
      </c>
      <c r="B21" s="145" t="s">
        <v>426</v>
      </c>
      <c r="C21" s="155">
        <f>'ORJ 59 informační technologie'!Q16</f>
        <v>98725</v>
      </c>
      <c r="D21" s="155">
        <v>0</v>
      </c>
      <c r="E21" s="155">
        <v>0</v>
      </c>
      <c r="F21" s="155">
        <v>0</v>
      </c>
      <c r="G21" s="156">
        <f>'ORJ 59 informační technologie'!T16</f>
        <v>28346</v>
      </c>
      <c r="H21" s="157">
        <f>SUM(C21:G21)</f>
        <v>127071</v>
      </c>
    </row>
    <row r="22" spans="1:8" ht="16.5" thickBot="1" x14ac:dyDescent="0.3">
      <c r="A22" s="207" t="s">
        <v>84</v>
      </c>
      <c r="B22" s="208" t="s">
        <v>426</v>
      </c>
      <c r="C22" s="155">
        <f>'ORJ 59 územní plánování'!Q14</f>
        <v>72641</v>
      </c>
      <c r="D22" s="155">
        <v>0</v>
      </c>
      <c r="E22" s="155">
        <v>0</v>
      </c>
      <c r="F22" s="155">
        <v>0</v>
      </c>
      <c r="G22" s="156">
        <f>'ORJ 59 územní plánování'!T14</f>
        <v>19980</v>
      </c>
      <c r="H22" s="157">
        <f t="shared" si="0"/>
        <v>92621</v>
      </c>
    </row>
    <row r="23" spans="1:8" ht="16.5" thickBot="1" x14ac:dyDescent="0.3">
      <c r="A23" s="416" t="s">
        <v>48</v>
      </c>
      <c r="B23" s="417"/>
      <c r="C23" s="158">
        <f t="shared" ref="C23:H23" si="4">SUM(C5:C22)</f>
        <v>692839</v>
      </c>
      <c r="D23" s="158">
        <f t="shared" si="4"/>
        <v>0</v>
      </c>
      <c r="E23" s="158">
        <f t="shared" si="4"/>
        <v>0</v>
      </c>
      <c r="F23" s="158">
        <f t="shared" si="4"/>
        <v>0</v>
      </c>
      <c r="G23" s="159">
        <f t="shared" si="4"/>
        <v>828258</v>
      </c>
      <c r="H23" s="160">
        <f t="shared" si="4"/>
        <v>1521097</v>
      </c>
    </row>
    <row r="25" spans="1:8" x14ac:dyDescent="0.25">
      <c r="A25" s="334" t="s">
        <v>421</v>
      </c>
    </row>
    <row r="26" spans="1:8" x14ac:dyDescent="0.25">
      <c r="B26" t="s">
        <v>178</v>
      </c>
      <c r="C26" s="213">
        <f t="shared" ref="C26:H26" si="5">C5+C11+C16</f>
        <v>3580</v>
      </c>
      <c r="D26" s="213">
        <f t="shared" si="5"/>
        <v>0</v>
      </c>
      <c r="E26" s="213">
        <f t="shared" si="5"/>
        <v>0</v>
      </c>
      <c r="F26" s="213">
        <f t="shared" si="5"/>
        <v>0</v>
      </c>
      <c r="G26" s="213">
        <f t="shared" si="5"/>
        <v>50838</v>
      </c>
      <c r="H26" s="213">
        <f t="shared" si="5"/>
        <v>54418</v>
      </c>
    </row>
    <row r="27" spans="1:8" x14ac:dyDescent="0.25">
      <c r="B27" t="s">
        <v>179</v>
      </c>
      <c r="C27" s="213">
        <f t="shared" ref="C27:H27" si="6">C6+C9+C12+C14+C17+C20+C7+C10+C15+C18</f>
        <v>458311</v>
      </c>
      <c r="D27" s="213">
        <f t="shared" si="6"/>
        <v>0</v>
      </c>
      <c r="E27" s="213">
        <f t="shared" si="6"/>
        <v>0</v>
      </c>
      <c r="F27" s="213">
        <f t="shared" si="6"/>
        <v>0</v>
      </c>
      <c r="G27" s="213">
        <f t="shared" si="6"/>
        <v>703668</v>
      </c>
      <c r="H27" s="213">
        <f t="shared" si="6"/>
        <v>1161979</v>
      </c>
    </row>
    <row r="28" spans="1:8" x14ac:dyDescent="0.25">
      <c r="B28" s="321" t="s">
        <v>180</v>
      </c>
      <c r="C28" s="322">
        <f t="shared" ref="C28:H28" si="7">C8+C13+C19+C21+C22</f>
        <v>230948</v>
      </c>
      <c r="D28" s="322">
        <f t="shared" si="7"/>
        <v>0</v>
      </c>
      <c r="E28" s="322">
        <f t="shared" si="7"/>
        <v>0</v>
      </c>
      <c r="F28" s="322">
        <f t="shared" si="7"/>
        <v>0</v>
      </c>
      <c r="G28" s="322">
        <f t="shared" si="7"/>
        <v>73752</v>
      </c>
      <c r="H28" s="322">
        <f t="shared" si="7"/>
        <v>304700</v>
      </c>
    </row>
    <row r="29" spans="1:8" x14ac:dyDescent="0.25">
      <c r="C29" s="320">
        <f>SUM(C26:C28)</f>
        <v>692839</v>
      </c>
      <c r="D29" s="320">
        <f t="shared" ref="D29:H29" si="8">SUM(D26:D28)</f>
        <v>0</v>
      </c>
      <c r="E29" s="320">
        <f t="shared" si="8"/>
        <v>0</v>
      </c>
      <c r="F29" s="320">
        <f t="shared" si="8"/>
        <v>0</v>
      </c>
      <c r="G29" s="320">
        <f t="shared" si="8"/>
        <v>828258</v>
      </c>
      <c r="H29" s="320">
        <f t="shared" si="8"/>
        <v>1521097</v>
      </c>
    </row>
    <row r="30" spans="1:8" x14ac:dyDescent="0.25">
      <c r="C30" s="320"/>
      <c r="D30" s="320"/>
      <c r="E30" s="320"/>
      <c r="F30" s="320"/>
      <c r="G30" s="320"/>
      <c r="H30" s="320"/>
    </row>
    <row r="31" spans="1:8" x14ac:dyDescent="0.25">
      <c r="B31" s="361" t="s">
        <v>439</v>
      </c>
      <c r="C31" s="213">
        <f t="shared" ref="C31:H31" si="9">C5+C6+C8+C9+C11+C12+C14+C13+C16+C17+C19+C21+C22</f>
        <v>550024</v>
      </c>
      <c r="D31" s="213">
        <f t="shared" si="9"/>
        <v>0</v>
      </c>
      <c r="E31" s="213">
        <f t="shared" si="9"/>
        <v>0</v>
      </c>
      <c r="F31" s="213">
        <f t="shared" si="9"/>
        <v>0</v>
      </c>
      <c r="G31" s="213">
        <f t="shared" si="9"/>
        <v>519801</v>
      </c>
      <c r="H31" s="213">
        <f t="shared" si="9"/>
        <v>1069825</v>
      </c>
    </row>
    <row r="32" spans="1:8" x14ac:dyDescent="0.25">
      <c r="B32" s="361" t="s">
        <v>440</v>
      </c>
      <c r="C32" s="322">
        <f t="shared" ref="C32:H32" si="10">C20+C18+C15+C10+C7</f>
        <v>142815</v>
      </c>
      <c r="D32" s="322">
        <f t="shared" si="10"/>
        <v>0</v>
      </c>
      <c r="E32" s="322">
        <f t="shared" si="10"/>
        <v>0</v>
      </c>
      <c r="F32" s="322">
        <f t="shared" si="10"/>
        <v>0</v>
      </c>
      <c r="G32" s="322">
        <f t="shared" si="10"/>
        <v>308457</v>
      </c>
      <c r="H32" s="322">
        <f t="shared" si="10"/>
        <v>451272</v>
      </c>
    </row>
    <row r="33" spans="3:8" x14ac:dyDescent="0.25">
      <c r="C33" s="320">
        <f>SUM(C31:C32)</f>
        <v>692839</v>
      </c>
      <c r="D33" s="320">
        <f t="shared" ref="D33:H33" si="11">SUM(D31:D32)</f>
        <v>0</v>
      </c>
      <c r="E33" s="320">
        <f t="shared" si="11"/>
        <v>0</v>
      </c>
      <c r="F33" s="320">
        <f t="shared" si="11"/>
        <v>0</v>
      </c>
      <c r="G33" s="320">
        <f t="shared" si="11"/>
        <v>828258</v>
      </c>
      <c r="H33" s="320">
        <f t="shared" si="11"/>
        <v>1521097</v>
      </c>
    </row>
  </sheetData>
  <mergeCells count="1">
    <mergeCell ref="A23:B23"/>
  </mergeCells>
  <pageMargins left="0.70866141732283472" right="0.70866141732283472" top="0.78740157480314965" bottom="0.78740157480314965" header="0.31496062992125984" footer="0.31496062992125984"/>
  <pageSetup paperSize="9" scale="67" firstPageNumber="171" fitToHeight="0" orientation="landscape" useFirstPageNumber="1" r:id="rId1"/>
  <headerFooter>
    <oddFooter>&amp;L&amp;"Arial,Kurzíva"&amp;12Zastupitelstvo Olomouckého kraje 16.12.2024
10.1. - Rozpočet Olomouckého kraje na rok 2025 - návrh rozpočtu 
Příloha č. 5e) - Dotační projekty - investiční&amp;R&amp;"Arial,Kurzíva"&amp;12Strana &amp;P (celkem 205)</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7A6E22-4914-423E-90E3-7BEB3FCBEA87}">
  <sheetPr>
    <tabColor rgb="FFFFCCFF"/>
    <pageSetUpPr fitToPage="1"/>
  </sheetPr>
  <dimension ref="A1:AB85"/>
  <sheetViews>
    <sheetView showGridLines="0" showWhiteSpace="0" view="pageBreakPreview" zoomScale="70" zoomScaleNormal="70" zoomScaleSheetLayoutView="70" zoomScalePageLayoutView="60" workbookViewId="0">
      <selection activeCell="U9" sqref="U9:V19"/>
    </sheetView>
  </sheetViews>
  <sheetFormatPr defaultColWidth="9.140625" defaultRowHeight="15" outlineLevelCol="1" x14ac:dyDescent="0.25"/>
  <cols>
    <col min="1" max="1" width="5.42578125" customWidth="1"/>
    <col min="2" max="2" width="5.7109375" customWidth="1"/>
    <col min="3" max="3" width="7.7109375" hidden="1" customWidth="1" outlineLevel="1"/>
    <col min="4" max="4" width="10.85546875" hidden="1" customWidth="1" outlineLevel="1"/>
    <col min="5" max="5" width="5.85546875" customWidth="1" collapsed="1"/>
    <col min="6" max="6" width="18.140625" hidden="1" customWidth="1" outlineLevel="1"/>
    <col min="7" max="7" width="37.85546875" customWidth="1" collapsed="1"/>
    <col min="8" max="8" width="49" customWidth="1"/>
    <col min="9" max="9" width="7.140625" customWidth="1"/>
    <col min="10" max="10" width="11.28515625" style="4" customWidth="1"/>
    <col min="11" max="12" width="14.85546875" style="6" customWidth="1"/>
    <col min="13" max="13" width="16.140625" style="6" customWidth="1"/>
    <col min="14" max="14" width="13.7109375" style="6" customWidth="1"/>
    <col min="15" max="15" width="14.7109375" style="6" customWidth="1"/>
    <col min="16" max="16" width="14.85546875" style="6" customWidth="1"/>
    <col min="17" max="17" width="16.7109375" style="6" customWidth="1"/>
    <col min="18" max="18" width="16.5703125" style="6" customWidth="1"/>
    <col min="19" max="19" width="16.42578125" style="6" customWidth="1"/>
    <col min="20" max="21" width="14.85546875" style="6" customWidth="1"/>
    <col min="22" max="22" width="14.85546875" style="6" hidden="1" customWidth="1"/>
    <col min="23" max="23" width="14.85546875" style="6" customWidth="1"/>
    <col min="24" max="24" width="14.85546875" style="6" hidden="1" customWidth="1"/>
    <col min="25" max="26" width="14.85546875" style="6" customWidth="1"/>
    <col min="27" max="27" width="25.28515625" style="63" customWidth="1"/>
    <col min="28" max="28" width="24.85546875" customWidth="1"/>
  </cols>
  <sheetData>
    <row r="1" spans="1:28" ht="20.25" x14ac:dyDescent="0.3">
      <c r="A1" s="86" t="s">
        <v>407</v>
      </c>
      <c r="B1" s="1"/>
      <c r="C1" s="1"/>
      <c r="D1" s="1"/>
      <c r="E1" s="1"/>
      <c r="F1" s="2"/>
      <c r="G1" s="1"/>
      <c r="H1" s="3"/>
      <c r="I1" s="1"/>
      <c r="K1" s="5"/>
      <c r="N1" s="7"/>
      <c r="O1" s="7"/>
      <c r="Q1" s="7"/>
      <c r="R1" s="7"/>
      <c r="S1" s="7"/>
      <c r="T1" s="8"/>
      <c r="U1" s="9"/>
      <c r="V1" s="9"/>
      <c r="W1" s="9"/>
      <c r="X1" s="9"/>
      <c r="Y1" s="9"/>
      <c r="Z1"/>
      <c r="AA1"/>
    </row>
    <row r="2" spans="1:28" ht="15.75" x14ac:dyDescent="0.25">
      <c r="A2" s="95" t="s">
        <v>0</v>
      </c>
      <c r="B2" s="87"/>
      <c r="C2" s="87"/>
      <c r="D2" s="96"/>
      <c r="E2" s="96"/>
      <c r="F2" s="89"/>
      <c r="G2" s="87" t="s">
        <v>406</v>
      </c>
      <c r="H2" s="317" t="s">
        <v>397</v>
      </c>
      <c r="I2" s="11"/>
      <c r="K2" s="5"/>
      <c r="N2" s="12"/>
      <c r="O2" s="12"/>
      <c r="Q2" s="12"/>
      <c r="R2" s="12"/>
      <c r="S2" s="12"/>
      <c r="T2" s="13"/>
      <c r="U2" s="9"/>
      <c r="V2" s="9"/>
      <c r="W2" s="9"/>
      <c r="X2" s="9"/>
      <c r="Y2" s="9"/>
      <c r="Z2"/>
      <c r="AA2"/>
    </row>
    <row r="3" spans="1:28" ht="15.75" x14ac:dyDescent="0.25">
      <c r="A3" s="92"/>
      <c r="B3" s="87"/>
      <c r="C3" s="87"/>
      <c r="D3" s="96"/>
      <c r="E3" s="96"/>
      <c r="F3" s="89"/>
      <c r="G3" s="93" t="s">
        <v>1</v>
      </c>
      <c r="H3" s="94"/>
      <c r="I3" s="11"/>
      <c r="K3" s="5"/>
      <c r="N3" s="12"/>
      <c r="O3" s="12"/>
      <c r="Q3" s="12"/>
      <c r="R3" s="12"/>
      <c r="S3" s="12"/>
      <c r="T3" s="13"/>
      <c r="U3" s="9"/>
      <c r="V3" s="9"/>
      <c r="W3" s="9"/>
      <c r="X3" s="9"/>
      <c r="Y3" s="9"/>
      <c r="Z3"/>
      <c r="AA3"/>
    </row>
    <row r="4" spans="1:28" ht="17.25" customHeight="1" x14ac:dyDescent="0.25">
      <c r="A4" s="15"/>
      <c r="B4" s="15"/>
      <c r="C4" s="15"/>
      <c r="D4" s="15"/>
      <c r="E4" s="15"/>
      <c r="F4" s="15"/>
      <c r="G4" s="15"/>
      <c r="H4" s="15"/>
      <c r="I4" s="15"/>
      <c r="J4" s="15"/>
      <c r="K4" s="15"/>
      <c r="L4" s="16"/>
      <c r="M4" s="15"/>
      <c r="N4" s="16"/>
      <c r="O4" s="15"/>
      <c r="P4" s="15"/>
      <c r="Q4" s="15"/>
      <c r="R4" s="15"/>
      <c r="S4" s="15"/>
      <c r="T4" s="15"/>
      <c r="U4" s="15"/>
      <c r="V4" s="15"/>
      <c r="W4" s="15"/>
      <c r="X4" s="15"/>
      <c r="Y4" s="15"/>
      <c r="Z4" s="17" t="s">
        <v>2</v>
      </c>
      <c r="AB4" s="9"/>
    </row>
    <row r="5" spans="1:28" ht="25.5" customHeight="1" x14ac:dyDescent="0.25">
      <c r="A5" s="425" t="s">
        <v>398</v>
      </c>
      <c r="B5" s="426"/>
      <c r="C5" s="426"/>
      <c r="D5" s="426"/>
      <c r="E5" s="426"/>
      <c r="F5" s="426"/>
      <c r="G5" s="426"/>
      <c r="H5" s="426"/>
      <c r="I5" s="426"/>
      <c r="J5" s="426"/>
      <c r="K5" s="426"/>
      <c r="L5" s="426"/>
      <c r="M5" s="426"/>
      <c r="N5" s="426"/>
      <c r="O5" s="426"/>
      <c r="P5" s="426"/>
      <c r="Q5" s="426"/>
      <c r="R5" s="426"/>
      <c r="S5" s="426"/>
      <c r="T5" s="426"/>
      <c r="U5" s="426"/>
      <c r="V5" s="426"/>
      <c r="W5" s="426"/>
      <c r="X5" s="426"/>
      <c r="Y5" s="426"/>
      <c r="Z5" s="427"/>
      <c r="AA5" s="18"/>
    </row>
    <row r="6" spans="1:28" ht="25.5" customHeight="1" x14ac:dyDescent="0.25">
      <c r="A6" s="428" t="s">
        <v>3</v>
      </c>
      <c r="B6" s="428" t="s">
        <v>4</v>
      </c>
      <c r="C6" s="429" t="s">
        <v>5</v>
      </c>
      <c r="D6" s="429" t="s">
        <v>6</v>
      </c>
      <c r="E6" s="430" t="s">
        <v>7</v>
      </c>
      <c r="F6" s="429" t="s">
        <v>8</v>
      </c>
      <c r="G6" s="429" t="s">
        <v>9</v>
      </c>
      <c r="H6" s="432" t="s">
        <v>10</v>
      </c>
      <c r="I6" s="433" t="s">
        <v>11</v>
      </c>
      <c r="J6" s="432" t="s">
        <v>12</v>
      </c>
      <c r="K6" s="432" t="s">
        <v>13</v>
      </c>
      <c r="L6" s="434" t="s">
        <v>14</v>
      </c>
      <c r="M6" s="434" t="s">
        <v>15</v>
      </c>
      <c r="N6" s="432" t="s">
        <v>22</v>
      </c>
      <c r="O6" s="424" t="s">
        <v>195</v>
      </c>
      <c r="P6" s="420" t="s">
        <v>196</v>
      </c>
      <c r="Q6" s="420" t="s">
        <v>197</v>
      </c>
      <c r="R6" s="422" t="s">
        <v>21</v>
      </c>
      <c r="S6" s="423"/>
      <c r="T6" s="420" t="s">
        <v>198</v>
      </c>
      <c r="U6" s="422" t="s">
        <v>21</v>
      </c>
      <c r="V6" s="422"/>
      <c r="W6" s="422"/>
      <c r="X6" s="422"/>
      <c r="Y6" s="423"/>
      <c r="Z6" s="424" t="s">
        <v>199</v>
      </c>
      <c r="AA6" s="418" t="s">
        <v>16</v>
      </c>
    </row>
    <row r="7" spans="1:28" ht="81" customHeight="1" x14ac:dyDescent="0.25">
      <c r="A7" s="428"/>
      <c r="B7" s="428"/>
      <c r="C7" s="429"/>
      <c r="D7" s="429"/>
      <c r="E7" s="431"/>
      <c r="F7" s="429"/>
      <c r="G7" s="429"/>
      <c r="H7" s="432"/>
      <c r="I7" s="433"/>
      <c r="J7" s="432"/>
      <c r="K7" s="432"/>
      <c r="L7" s="435"/>
      <c r="M7" s="435"/>
      <c r="N7" s="432"/>
      <c r="O7" s="424"/>
      <c r="P7" s="421"/>
      <c r="Q7" s="421"/>
      <c r="R7" s="309" t="s">
        <v>128</v>
      </c>
      <c r="S7" s="309" t="s">
        <v>130</v>
      </c>
      <c r="T7" s="421"/>
      <c r="U7" s="75" t="s">
        <v>104</v>
      </c>
      <c r="V7" s="193" t="s">
        <v>103</v>
      </c>
      <c r="W7" s="75" t="s">
        <v>105</v>
      </c>
      <c r="X7" s="193" t="s">
        <v>107</v>
      </c>
      <c r="Y7" s="309" t="s">
        <v>106</v>
      </c>
      <c r="Z7" s="424"/>
      <c r="AA7" s="418"/>
    </row>
    <row r="8" spans="1:28" s="25" customFormat="1" ht="25.5" customHeight="1" x14ac:dyDescent="0.3">
      <c r="A8" s="496" t="s">
        <v>17</v>
      </c>
      <c r="B8" s="497"/>
      <c r="C8" s="497"/>
      <c r="D8" s="497"/>
      <c r="E8" s="497"/>
      <c r="F8" s="497"/>
      <c r="G8" s="497"/>
      <c r="H8" s="21"/>
      <c r="I8" s="21"/>
      <c r="J8" s="21"/>
      <c r="K8" s="22">
        <f>SUM(K9:K10)</f>
        <v>17124</v>
      </c>
      <c r="L8" s="22">
        <f>SUM(L9:L10)</f>
        <v>7703</v>
      </c>
      <c r="M8" s="22">
        <f>SUM(M9:M10)</f>
        <v>9421</v>
      </c>
      <c r="N8" s="22"/>
      <c r="O8" s="22">
        <f t="shared" ref="O8:Z8" si="0">SUM(O9:O10)</f>
        <v>10894</v>
      </c>
      <c r="P8" s="22">
        <f t="shared" si="0"/>
        <v>5687</v>
      </c>
      <c r="Q8" s="22">
        <f t="shared" si="0"/>
        <v>3580</v>
      </c>
      <c r="R8" s="22">
        <f t="shared" si="0"/>
        <v>3580</v>
      </c>
      <c r="S8" s="22">
        <f t="shared" si="0"/>
        <v>0</v>
      </c>
      <c r="T8" s="22">
        <f t="shared" si="0"/>
        <v>2107</v>
      </c>
      <c r="U8" s="22">
        <f t="shared" si="0"/>
        <v>2107</v>
      </c>
      <c r="V8" s="22">
        <f t="shared" si="0"/>
        <v>0</v>
      </c>
      <c r="W8" s="22">
        <f t="shared" si="0"/>
        <v>0</v>
      </c>
      <c r="X8" s="22">
        <f t="shared" si="0"/>
        <v>0</v>
      </c>
      <c r="Y8" s="22">
        <f t="shared" si="0"/>
        <v>0</v>
      </c>
      <c r="Z8" s="22">
        <f t="shared" si="0"/>
        <v>0</v>
      </c>
      <c r="AA8" s="24"/>
    </row>
    <row r="9" spans="1:28" ht="198" customHeight="1" x14ac:dyDescent="0.25">
      <c r="A9" s="26">
        <v>1</v>
      </c>
      <c r="B9" s="310" t="s">
        <v>32</v>
      </c>
      <c r="C9" s="311">
        <v>3523</v>
      </c>
      <c r="D9" s="311">
        <v>6351</v>
      </c>
      <c r="E9" s="311">
        <v>63</v>
      </c>
      <c r="F9" s="44">
        <v>66014001700</v>
      </c>
      <c r="G9" s="161" t="s">
        <v>399</v>
      </c>
      <c r="H9" s="319" t="s">
        <v>408</v>
      </c>
      <c r="I9" s="45"/>
      <c r="J9" s="314" t="s">
        <v>31</v>
      </c>
      <c r="K9" s="33">
        <v>12273</v>
      </c>
      <c r="L9" s="279">
        <v>3580</v>
      </c>
      <c r="M9" s="269">
        <f>K9-L9</f>
        <v>8693</v>
      </c>
      <c r="N9" s="104" t="s">
        <v>400</v>
      </c>
      <c r="O9" s="132">
        <v>10894</v>
      </c>
      <c r="P9" s="133">
        <f>Q9+T9</f>
        <v>4959</v>
      </c>
      <c r="Q9" s="180">
        <f>SUM(R9:S9)</f>
        <v>3580</v>
      </c>
      <c r="R9" s="132">
        <v>3580</v>
      </c>
      <c r="S9" s="132">
        <v>0</v>
      </c>
      <c r="T9" s="179">
        <f>SUM(U9:Y9)</f>
        <v>1379</v>
      </c>
      <c r="U9" s="134">
        <v>1379</v>
      </c>
      <c r="V9" s="134">
        <v>0</v>
      </c>
      <c r="W9" s="134">
        <v>0</v>
      </c>
      <c r="X9" s="134">
        <v>0</v>
      </c>
      <c r="Y9" s="134">
        <v>0</v>
      </c>
      <c r="Z9" s="134">
        <v>0</v>
      </c>
      <c r="AA9" s="315" t="s">
        <v>401</v>
      </c>
      <c r="AB9" s="213"/>
    </row>
    <row r="10" spans="1:28" ht="207" customHeight="1" x14ac:dyDescent="0.25">
      <c r="A10" s="26">
        <v>2</v>
      </c>
      <c r="B10" s="310" t="s">
        <v>32</v>
      </c>
      <c r="C10" s="311">
        <v>3533</v>
      </c>
      <c r="D10" s="311">
        <v>6351</v>
      </c>
      <c r="E10" s="311">
        <v>63</v>
      </c>
      <c r="F10" s="44">
        <v>66014001704</v>
      </c>
      <c r="G10" s="41" t="s">
        <v>402</v>
      </c>
      <c r="H10" s="313" t="s">
        <v>451</v>
      </c>
      <c r="I10" s="43"/>
      <c r="J10" s="327" t="s">
        <v>31</v>
      </c>
      <c r="K10" s="33">
        <v>4851</v>
      </c>
      <c r="L10" s="279">
        <v>4123</v>
      </c>
      <c r="M10" s="269">
        <f>K10-L10</f>
        <v>728</v>
      </c>
      <c r="N10" s="318" t="s">
        <v>403</v>
      </c>
      <c r="O10" s="132">
        <v>0</v>
      </c>
      <c r="P10" s="133">
        <f>Q10+T10</f>
        <v>728</v>
      </c>
      <c r="Q10" s="180">
        <f>SUM(R10:S10)</f>
        <v>0</v>
      </c>
      <c r="R10" s="132">
        <v>0</v>
      </c>
      <c r="S10" s="132">
        <v>0</v>
      </c>
      <c r="T10" s="179">
        <f>SUM(U10:Y10)</f>
        <v>728</v>
      </c>
      <c r="U10" s="134">
        <v>728</v>
      </c>
      <c r="V10" s="134"/>
      <c r="W10" s="134">
        <v>0</v>
      </c>
      <c r="X10" s="134"/>
      <c r="Y10" s="134">
        <v>0</v>
      </c>
      <c r="Z10" s="134">
        <v>0</v>
      </c>
      <c r="AA10" s="316" t="s">
        <v>404</v>
      </c>
    </row>
    <row r="11" spans="1:28" hidden="1" x14ac:dyDescent="0.25"/>
    <row r="12" spans="1:28" hidden="1" x14ac:dyDescent="0.25"/>
    <row r="13" spans="1:28" ht="63.75" hidden="1" customHeight="1" x14ac:dyDescent="0.25">
      <c r="A13" s="26"/>
      <c r="B13" s="26"/>
      <c r="C13" s="39"/>
      <c r="D13" s="39"/>
      <c r="E13" s="39"/>
      <c r="F13" s="29"/>
      <c r="G13" s="41"/>
      <c r="H13" s="42"/>
      <c r="I13" s="43"/>
      <c r="J13" s="43"/>
      <c r="K13" s="76"/>
      <c r="L13" s="76"/>
      <c r="M13" s="76"/>
      <c r="N13" s="34"/>
      <c r="O13" s="77"/>
      <c r="P13" s="79"/>
      <c r="Q13" s="178"/>
      <c r="R13" s="77"/>
      <c r="S13" s="77"/>
      <c r="T13" s="177"/>
      <c r="U13" s="78"/>
      <c r="V13" s="195"/>
      <c r="W13" s="78"/>
      <c r="X13" s="195"/>
      <c r="Y13" s="78"/>
      <c r="Z13" s="78"/>
      <c r="AA13" s="103"/>
    </row>
    <row r="14" spans="1:28" ht="71.25" hidden="1" customHeight="1" x14ac:dyDescent="0.25">
      <c r="A14" s="26"/>
      <c r="B14" s="26"/>
      <c r="C14" s="39"/>
      <c r="D14" s="39"/>
      <c r="E14" s="39"/>
      <c r="F14" s="29"/>
      <c r="G14" s="41"/>
      <c r="H14" s="42"/>
      <c r="I14" s="43"/>
      <c r="J14" s="43"/>
      <c r="K14" s="76"/>
      <c r="L14" s="76"/>
      <c r="M14" s="76"/>
      <c r="N14" s="34"/>
      <c r="O14" s="77"/>
      <c r="P14" s="79"/>
      <c r="Q14" s="178"/>
      <c r="R14" s="77"/>
      <c r="S14" s="77"/>
      <c r="T14" s="177"/>
      <c r="U14" s="78"/>
      <c r="V14" s="195"/>
      <c r="W14" s="78"/>
      <c r="X14" s="195"/>
      <c r="Y14" s="78"/>
      <c r="Z14" s="78"/>
      <c r="AA14" s="103"/>
    </row>
    <row r="15" spans="1:28" ht="109.9" hidden="1" customHeight="1" x14ac:dyDescent="0.25">
      <c r="A15" s="26"/>
      <c r="B15" s="311"/>
      <c r="C15" s="26"/>
      <c r="D15" s="26"/>
      <c r="E15" s="310"/>
      <c r="F15" s="29"/>
      <c r="G15" s="30"/>
      <c r="H15" s="313"/>
      <c r="I15" s="43"/>
      <c r="J15" s="314"/>
      <c r="K15" s="76"/>
      <c r="L15" s="76"/>
      <c r="M15" s="76"/>
      <c r="N15" s="34"/>
      <c r="O15" s="132"/>
      <c r="P15" s="133"/>
      <c r="Q15" s="180"/>
      <c r="R15" s="77"/>
      <c r="S15" s="132"/>
      <c r="T15" s="179"/>
      <c r="U15" s="78"/>
      <c r="V15" s="195"/>
      <c r="W15" s="78"/>
      <c r="X15" s="195"/>
      <c r="Y15" s="134"/>
      <c r="Z15" s="134"/>
      <c r="AA15" s="103"/>
    </row>
    <row r="16" spans="1:28" ht="66.75" hidden="1" customHeight="1" x14ac:dyDescent="0.25">
      <c r="A16" s="26"/>
      <c r="B16" s="311"/>
      <c r="C16" s="26"/>
      <c r="D16" s="26"/>
      <c r="E16" s="310"/>
      <c r="F16" s="312"/>
      <c r="G16" s="30"/>
      <c r="H16" s="313"/>
      <c r="I16" s="314"/>
      <c r="J16" s="314"/>
      <c r="K16" s="33"/>
      <c r="L16" s="33"/>
      <c r="M16" s="76"/>
      <c r="N16" s="34"/>
      <c r="O16" s="132"/>
      <c r="P16" s="133"/>
      <c r="Q16" s="180"/>
      <c r="R16" s="77"/>
      <c r="S16" s="132"/>
      <c r="T16" s="179"/>
      <c r="U16" s="78"/>
      <c r="V16" s="195"/>
      <c r="W16" s="78"/>
      <c r="X16" s="195"/>
      <c r="Y16" s="134"/>
      <c r="Z16" s="134"/>
      <c r="AA16" s="103"/>
    </row>
    <row r="17" spans="1:28" ht="111" hidden="1" customHeight="1" x14ac:dyDescent="0.25">
      <c r="A17" s="26"/>
      <c r="B17" s="311"/>
      <c r="C17" s="26"/>
      <c r="D17" s="39"/>
      <c r="E17" s="39"/>
      <c r="F17" s="29"/>
      <c r="G17" s="30"/>
      <c r="H17" s="313"/>
      <c r="I17" s="43"/>
      <c r="J17" s="314"/>
      <c r="K17" s="76"/>
      <c r="L17" s="76"/>
      <c r="M17" s="76"/>
      <c r="N17" s="34"/>
      <c r="O17" s="132"/>
      <c r="P17" s="133"/>
      <c r="Q17" s="180"/>
      <c r="R17" s="132"/>
      <c r="S17" s="132"/>
      <c r="T17" s="179"/>
      <c r="U17" s="78"/>
      <c r="V17" s="195"/>
      <c r="W17" s="78"/>
      <c r="X17" s="195"/>
      <c r="Y17" s="134"/>
      <c r="Z17" s="134"/>
      <c r="AA17" s="103"/>
    </row>
    <row r="18" spans="1:28" ht="35.25" customHeight="1" x14ac:dyDescent="0.25">
      <c r="A18" s="498" t="s">
        <v>405</v>
      </c>
      <c r="B18" s="499"/>
      <c r="C18" s="499"/>
      <c r="D18" s="499"/>
      <c r="E18" s="499"/>
      <c r="F18" s="499"/>
      <c r="G18" s="499"/>
      <c r="H18" s="499"/>
      <c r="I18" s="499"/>
      <c r="J18" s="500"/>
      <c r="K18" s="55">
        <f>K11+K8</f>
        <v>17124</v>
      </c>
      <c r="L18" s="55">
        <f>L11+L8</f>
        <v>7703</v>
      </c>
      <c r="M18" s="55">
        <f>M11+M8</f>
        <v>9421</v>
      </c>
      <c r="N18" s="55"/>
      <c r="O18" s="55">
        <f t="shared" ref="O18:Z18" si="1">O11+O8</f>
        <v>10894</v>
      </c>
      <c r="P18" s="55">
        <f t="shared" si="1"/>
        <v>5687</v>
      </c>
      <c r="Q18" s="55">
        <f t="shared" si="1"/>
        <v>3580</v>
      </c>
      <c r="R18" s="55">
        <f t="shared" si="1"/>
        <v>3580</v>
      </c>
      <c r="S18" s="55">
        <f t="shared" si="1"/>
        <v>0</v>
      </c>
      <c r="T18" s="55">
        <f t="shared" si="1"/>
        <v>2107</v>
      </c>
      <c r="U18" s="55">
        <f t="shared" si="1"/>
        <v>2107</v>
      </c>
      <c r="V18" s="55">
        <f t="shared" si="1"/>
        <v>0</v>
      </c>
      <c r="W18" s="55">
        <f t="shared" si="1"/>
        <v>0</v>
      </c>
      <c r="X18" s="55">
        <f t="shared" si="1"/>
        <v>0</v>
      </c>
      <c r="Y18" s="55">
        <f t="shared" si="1"/>
        <v>0</v>
      </c>
      <c r="Z18" s="55">
        <f t="shared" si="1"/>
        <v>0</v>
      </c>
      <c r="AA18" s="57"/>
    </row>
    <row r="19" spans="1:28" s="6" customFormat="1" x14ac:dyDescent="0.25">
      <c r="A19" s="4"/>
      <c r="B19" s="4"/>
      <c r="C19" s="4"/>
      <c r="D19" s="4"/>
      <c r="E19" s="4"/>
      <c r="F19" s="4"/>
      <c r="G19" s="4"/>
      <c r="H19" s="4"/>
      <c r="I19"/>
      <c r="J19" s="65"/>
      <c r="K19" s="66"/>
      <c r="L19" s="66"/>
      <c r="M19" s="66"/>
      <c r="AA19" s="63"/>
      <c r="AB19"/>
    </row>
    <row r="20" spans="1:28" s="6" customFormat="1" x14ac:dyDescent="0.25">
      <c r="A20" s="4"/>
      <c r="B20" s="4"/>
      <c r="C20" s="4"/>
      <c r="D20" s="4"/>
      <c r="E20" s="4"/>
      <c r="F20" s="4"/>
      <c r="G20" s="4"/>
      <c r="H20" s="4"/>
      <c r="I20"/>
      <c r="J20" s="65"/>
      <c r="K20" s="66"/>
      <c r="L20" s="66"/>
      <c r="M20" s="66"/>
      <c r="AA20" s="63"/>
      <c r="AB20"/>
    </row>
    <row r="21" spans="1:28" s="6" customFormat="1" x14ac:dyDescent="0.25">
      <c r="A21" s="4"/>
      <c r="B21" s="4"/>
      <c r="C21" s="4"/>
      <c r="D21" s="4"/>
      <c r="E21" s="4"/>
      <c r="F21" s="4"/>
      <c r="G21" s="4"/>
      <c r="H21" s="4"/>
      <c r="I21"/>
      <c r="J21" s="65"/>
      <c r="K21" s="66"/>
      <c r="L21" s="66"/>
      <c r="M21" s="66"/>
      <c r="AA21" s="63"/>
      <c r="AB21"/>
    </row>
    <row r="22" spans="1:28" s="6" customFormat="1" x14ac:dyDescent="0.25">
      <c r="A22" s="4"/>
      <c r="B22" s="4"/>
      <c r="C22" s="4"/>
      <c r="D22" s="4"/>
      <c r="E22" s="4"/>
      <c r="F22" s="4"/>
      <c r="G22" s="4"/>
      <c r="H22" s="4"/>
      <c r="I22"/>
      <c r="J22" s="65"/>
      <c r="K22" s="66"/>
      <c r="L22" s="66"/>
      <c r="M22" s="66"/>
      <c r="AA22" s="63"/>
      <c r="AB22"/>
    </row>
    <row r="23" spans="1:28" s="6" customFormat="1" x14ac:dyDescent="0.25">
      <c r="A23" s="4"/>
      <c r="B23" s="4"/>
      <c r="C23" s="4"/>
      <c r="D23" s="4"/>
      <c r="E23" s="4"/>
      <c r="F23" s="4"/>
      <c r="G23" s="4"/>
      <c r="H23" s="4"/>
      <c r="I23"/>
      <c r="J23" s="4"/>
      <c r="K23" s="66"/>
      <c r="L23" s="66"/>
      <c r="M23" s="66"/>
      <c r="AA23" s="63"/>
      <c r="AB23"/>
    </row>
    <row r="24" spans="1:28" s="6" customFormat="1" x14ac:dyDescent="0.25">
      <c r="A24" s="4"/>
      <c r="B24" s="4"/>
      <c r="C24" s="4"/>
      <c r="D24" s="4"/>
      <c r="E24" s="4"/>
      <c r="F24" s="4"/>
      <c r="G24" s="4"/>
      <c r="H24" s="4"/>
      <c r="I24"/>
      <c r="J24" s="4"/>
      <c r="K24" s="66"/>
      <c r="L24" s="66"/>
      <c r="M24" s="66"/>
      <c r="AA24" s="63"/>
      <c r="AB24"/>
    </row>
    <row r="25" spans="1:28" s="6" customFormat="1" x14ac:dyDescent="0.25">
      <c r="A25" s="4"/>
      <c r="B25" s="4"/>
      <c r="C25" s="4"/>
      <c r="D25" s="4"/>
      <c r="E25" s="4"/>
      <c r="F25" s="4"/>
      <c r="G25" s="4"/>
      <c r="H25" s="4"/>
      <c r="I25"/>
      <c r="J25" s="4"/>
      <c r="K25" s="66"/>
      <c r="L25" s="66"/>
      <c r="M25" s="66"/>
      <c r="AA25" s="63"/>
      <c r="AB25"/>
    </row>
    <row r="26" spans="1:28" s="6" customFormat="1" x14ac:dyDescent="0.25">
      <c r="A26" s="4"/>
      <c r="B26" s="4"/>
      <c r="C26" s="4"/>
      <c r="D26" s="4"/>
      <c r="E26" s="4"/>
      <c r="F26" s="4"/>
      <c r="G26" s="4"/>
      <c r="H26" s="4"/>
      <c r="I26"/>
      <c r="J26" s="4"/>
      <c r="K26" s="66"/>
      <c r="L26" s="66"/>
      <c r="M26" s="66"/>
      <c r="AA26" s="63"/>
      <c r="AB26"/>
    </row>
    <row r="27" spans="1:28" s="6" customFormat="1" x14ac:dyDescent="0.25">
      <c r="A27" s="4"/>
      <c r="B27" s="4"/>
      <c r="C27" s="4"/>
      <c r="D27" s="4"/>
      <c r="E27" s="4"/>
      <c r="F27" s="4"/>
      <c r="G27" s="4"/>
      <c r="H27" s="4"/>
      <c r="I27"/>
      <c r="J27" s="4"/>
      <c r="K27" s="66"/>
      <c r="L27" s="66"/>
      <c r="M27" s="66"/>
      <c r="AA27" s="63"/>
      <c r="AB27"/>
    </row>
    <row r="28" spans="1:28" s="6" customFormat="1" x14ac:dyDescent="0.25">
      <c r="A28" s="4"/>
      <c r="B28" s="4"/>
      <c r="C28" s="4"/>
      <c r="D28" s="4"/>
      <c r="E28" s="4"/>
      <c r="F28" s="4"/>
      <c r="G28" s="4"/>
      <c r="H28" s="4"/>
      <c r="I28"/>
      <c r="J28" s="4"/>
      <c r="K28" s="66"/>
      <c r="L28" s="66"/>
      <c r="M28" s="66"/>
      <c r="AA28" s="63"/>
      <c r="AB28"/>
    </row>
    <row r="29" spans="1:28" s="6" customFormat="1" x14ac:dyDescent="0.25">
      <c r="A29" s="4"/>
      <c r="B29" s="4"/>
      <c r="C29" s="4"/>
      <c r="D29" s="4"/>
      <c r="E29" s="4"/>
      <c r="F29" s="4"/>
      <c r="G29" s="4"/>
      <c r="H29" s="4"/>
      <c r="I29"/>
      <c r="J29" s="4"/>
      <c r="K29" s="66"/>
      <c r="L29" s="66"/>
      <c r="M29" s="66"/>
      <c r="AA29" s="63"/>
      <c r="AB29"/>
    </row>
    <row r="30" spans="1:28" s="6" customFormat="1" x14ac:dyDescent="0.25">
      <c r="A30" s="4"/>
      <c r="B30" s="4"/>
      <c r="C30" s="4"/>
      <c r="D30" s="4"/>
      <c r="E30" s="4"/>
      <c r="F30" s="4"/>
      <c r="G30" s="4"/>
      <c r="H30" s="4"/>
      <c r="I30"/>
      <c r="J30" s="4"/>
      <c r="K30" s="66"/>
      <c r="L30" s="66"/>
      <c r="M30" s="66"/>
      <c r="AA30" s="63"/>
      <c r="AB30"/>
    </row>
    <row r="31" spans="1:28" s="6" customFormat="1" x14ac:dyDescent="0.25">
      <c r="A31" s="4"/>
      <c r="B31" s="4"/>
      <c r="C31" s="4"/>
      <c r="D31" s="4"/>
      <c r="E31" s="4"/>
      <c r="F31" s="4"/>
      <c r="G31" s="4"/>
      <c r="H31" s="4"/>
      <c r="I31"/>
      <c r="J31" s="4"/>
      <c r="K31" s="66"/>
      <c r="L31" s="66"/>
      <c r="M31" s="66"/>
      <c r="AA31" s="63"/>
      <c r="AB31"/>
    </row>
    <row r="32" spans="1:28" s="6" customFormat="1" x14ac:dyDescent="0.25">
      <c r="A32" s="4"/>
      <c r="B32" s="4"/>
      <c r="C32" s="4"/>
      <c r="D32" s="4"/>
      <c r="E32" s="4"/>
      <c r="F32" s="4"/>
      <c r="G32" s="4"/>
      <c r="H32" s="4"/>
      <c r="I32"/>
      <c r="J32" s="4"/>
      <c r="K32" s="66"/>
      <c r="L32" s="66"/>
      <c r="M32" s="66"/>
      <c r="AA32" s="63"/>
      <c r="AB32"/>
    </row>
    <row r="33" spans="1:28" s="6" customFormat="1" x14ac:dyDescent="0.25">
      <c r="A33" s="4"/>
      <c r="B33" s="4"/>
      <c r="C33" s="4"/>
      <c r="D33" s="4"/>
      <c r="E33" s="4"/>
      <c r="F33" s="4"/>
      <c r="G33" s="4"/>
      <c r="H33" s="4"/>
      <c r="I33"/>
      <c r="J33" s="4"/>
      <c r="K33" s="66"/>
      <c r="L33" s="66"/>
      <c r="M33" s="66"/>
      <c r="AA33" s="63"/>
      <c r="AB33"/>
    </row>
    <row r="34" spans="1:28" s="6" customFormat="1" x14ac:dyDescent="0.25">
      <c r="A34"/>
      <c r="B34"/>
      <c r="C34"/>
      <c r="D34"/>
      <c r="E34"/>
      <c r="F34"/>
      <c r="G34"/>
      <c r="H34"/>
      <c r="I34"/>
      <c r="J34" s="4"/>
      <c r="K34" s="66"/>
      <c r="L34" s="66"/>
      <c r="M34" s="66"/>
      <c r="AA34" s="63"/>
      <c r="AB34"/>
    </row>
    <row r="35" spans="1:28" s="6" customFormat="1" x14ac:dyDescent="0.25">
      <c r="A35"/>
      <c r="B35"/>
      <c r="C35"/>
      <c r="D35"/>
      <c r="E35"/>
      <c r="F35"/>
      <c r="G35"/>
      <c r="H35"/>
      <c r="I35"/>
      <c r="J35" s="4"/>
      <c r="K35" s="66"/>
      <c r="L35" s="66"/>
      <c r="M35" s="66"/>
      <c r="AA35" s="63"/>
      <c r="AB35"/>
    </row>
    <row r="36" spans="1:28" s="6" customFormat="1" x14ac:dyDescent="0.25">
      <c r="A36"/>
      <c r="B36"/>
      <c r="C36"/>
      <c r="D36"/>
      <c r="E36"/>
      <c r="F36"/>
      <c r="G36"/>
      <c r="H36"/>
      <c r="I36"/>
      <c r="J36" s="4"/>
      <c r="K36" s="66"/>
      <c r="L36" s="66"/>
      <c r="M36" s="66"/>
      <c r="AA36" s="63"/>
      <c r="AB36"/>
    </row>
    <row r="37" spans="1:28" s="6" customFormat="1" x14ac:dyDescent="0.25">
      <c r="A37"/>
      <c r="B37"/>
      <c r="C37"/>
      <c r="D37"/>
      <c r="E37"/>
      <c r="F37"/>
      <c r="G37"/>
      <c r="H37"/>
      <c r="I37"/>
      <c r="J37" s="4"/>
      <c r="K37" s="66"/>
      <c r="L37" s="66"/>
      <c r="M37" s="66"/>
      <c r="AA37" s="63"/>
      <c r="AB37"/>
    </row>
    <row r="38" spans="1:28" s="6" customFormat="1" x14ac:dyDescent="0.25">
      <c r="A38"/>
      <c r="B38"/>
      <c r="C38"/>
      <c r="D38"/>
      <c r="E38"/>
      <c r="F38"/>
      <c r="G38"/>
      <c r="H38"/>
      <c r="I38"/>
      <c r="J38" s="4"/>
      <c r="K38" s="66"/>
      <c r="L38" s="66"/>
      <c r="M38" s="66"/>
      <c r="AA38" s="63"/>
      <c r="AB38"/>
    </row>
    <row r="39" spans="1:28" s="6" customFormat="1" x14ac:dyDescent="0.25">
      <c r="A39"/>
      <c r="B39"/>
      <c r="C39"/>
      <c r="D39"/>
      <c r="E39"/>
      <c r="F39"/>
      <c r="G39"/>
      <c r="H39"/>
      <c r="I39"/>
      <c r="J39" s="4"/>
      <c r="K39" s="66"/>
      <c r="L39" s="66"/>
      <c r="M39" s="66"/>
      <c r="AA39" s="63"/>
      <c r="AB39"/>
    </row>
    <row r="40" spans="1:28" s="6" customFormat="1" x14ac:dyDescent="0.25">
      <c r="A40"/>
      <c r="B40"/>
      <c r="C40"/>
      <c r="D40"/>
      <c r="E40"/>
      <c r="F40"/>
      <c r="G40"/>
      <c r="H40"/>
      <c r="I40"/>
      <c r="J40" s="4"/>
      <c r="K40" s="66"/>
      <c r="L40" s="66"/>
      <c r="M40" s="66"/>
      <c r="AA40" s="63"/>
      <c r="AB40"/>
    </row>
    <row r="41" spans="1:28" s="6" customFormat="1" x14ac:dyDescent="0.25">
      <c r="A41"/>
      <c r="B41"/>
      <c r="C41"/>
      <c r="D41"/>
      <c r="E41"/>
      <c r="F41"/>
      <c r="G41"/>
      <c r="H41"/>
      <c r="I41"/>
      <c r="J41" s="4"/>
      <c r="K41" s="66"/>
      <c r="L41" s="66"/>
      <c r="M41" s="66"/>
      <c r="AA41" s="63"/>
      <c r="AB41"/>
    </row>
    <row r="42" spans="1:28" s="6" customFormat="1" x14ac:dyDescent="0.25">
      <c r="A42"/>
      <c r="B42"/>
      <c r="C42"/>
      <c r="D42"/>
      <c r="E42"/>
      <c r="F42"/>
      <c r="G42"/>
      <c r="H42"/>
      <c r="I42"/>
      <c r="J42" s="4"/>
      <c r="K42" s="66"/>
      <c r="L42" s="66"/>
      <c r="M42" s="66"/>
      <c r="AA42" s="63"/>
      <c r="AB42"/>
    </row>
    <row r="43" spans="1:28" s="6" customFormat="1" x14ac:dyDescent="0.25">
      <c r="A43"/>
      <c r="B43"/>
      <c r="C43"/>
      <c r="D43"/>
      <c r="E43"/>
      <c r="F43"/>
      <c r="G43"/>
      <c r="H43"/>
      <c r="I43"/>
      <c r="J43" s="4"/>
      <c r="K43" s="66"/>
      <c r="L43" s="66"/>
      <c r="M43" s="66"/>
      <c r="AA43" s="63"/>
      <c r="AB43"/>
    </row>
    <row r="44" spans="1:28" s="6" customFormat="1" x14ac:dyDescent="0.25">
      <c r="A44"/>
      <c r="B44"/>
      <c r="C44"/>
      <c r="D44"/>
      <c r="E44"/>
      <c r="F44"/>
      <c r="G44"/>
      <c r="H44"/>
      <c r="I44"/>
      <c r="J44" s="4"/>
      <c r="K44" s="66"/>
      <c r="L44" s="66"/>
      <c r="M44" s="66"/>
      <c r="AA44" s="63"/>
      <c r="AB44"/>
    </row>
    <row r="45" spans="1:28" s="6" customFormat="1" x14ac:dyDescent="0.25">
      <c r="A45"/>
      <c r="B45"/>
      <c r="C45"/>
      <c r="D45"/>
      <c r="E45"/>
      <c r="F45"/>
      <c r="G45"/>
      <c r="H45"/>
      <c r="I45"/>
      <c r="J45" s="4"/>
      <c r="K45" s="66"/>
      <c r="L45" s="66"/>
      <c r="M45" s="66"/>
      <c r="AA45" s="63"/>
      <c r="AB45"/>
    </row>
    <row r="46" spans="1:28" s="6" customFormat="1" x14ac:dyDescent="0.25">
      <c r="A46"/>
      <c r="B46"/>
      <c r="C46"/>
      <c r="D46"/>
      <c r="E46"/>
      <c r="F46"/>
      <c r="G46"/>
      <c r="H46"/>
      <c r="I46"/>
      <c r="J46" s="4"/>
      <c r="K46" s="66"/>
      <c r="L46" s="66"/>
      <c r="M46" s="66"/>
      <c r="AA46" s="63"/>
      <c r="AB46"/>
    </row>
    <row r="47" spans="1:28" s="6" customFormat="1" x14ac:dyDescent="0.25">
      <c r="A47"/>
      <c r="B47"/>
      <c r="C47"/>
      <c r="D47"/>
      <c r="E47"/>
      <c r="F47"/>
      <c r="G47"/>
      <c r="H47"/>
      <c r="I47"/>
      <c r="J47" s="4"/>
      <c r="K47" s="66"/>
      <c r="L47" s="66"/>
      <c r="M47" s="66"/>
      <c r="AA47" s="63"/>
      <c r="AB47"/>
    </row>
    <row r="48" spans="1:28" s="6" customFormat="1" x14ac:dyDescent="0.25">
      <c r="A48"/>
      <c r="B48"/>
      <c r="C48"/>
      <c r="D48"/>
      <c r="E48"/>
      <c r="F48"/>
      <c r="G48"/>
      <c r="H48"/>
      <c r="I48"/>
      <c r="J48" s="4"/>
      <c r="K48" s="66"/>
      <c r="L48" s="66"/>
      <c r="M48" s="66"/>
      <c r="AA48" s="63"/>
      <c r="AB48"/>
    </row>
    <row r="49" spans="1:28" s="6" customFormat="1" x14ac:dyDescent="0.25">
      <c r="A49"/>
      <c r="B49"/>
      <c r="C49"/>
      <c r="D49"/>
      <c r="E49"/>
      <c r="F49"/>
      <c r="G49"/>
      <c r="H49"/>
      <c r="I49"/>
      <c r="J49" s="4"/>
      <c r="K49" s="66"/>
      <c r="L49" s="66"/>
      <c r="M49" s="66"/>
      <c r="AA49" s="63"/>
      <c r="AB49"/>
    </row>
    <row r="50" spans="1:28" s="6" customFormat="1" x14ac:dyDescent="0.25">
      <c r="A50"/>
      <c r="B50"/>
      <c r="C50"/>
      <c r="D50"/>
      <c r="E50"/>
      <c r="F50"/>
      <c r="G50"/>
      <c r="H50"/>
      <c r="I50"/>
      <c r="J50" s="4"/>
      <c r="K50" s="66"/>
      <c r="L50" s="66"/>
      <c r="M50" s="66"/>
      <c r="AA50" s="63"/>
      <c r="AB50"/>
    </row>
    <row r="51" spans="1:28" s="6" customFormat="1" x14ac:dyDescent="0.25">
      <c r="A51"/>
      <c r="B51"/>
      <c r="C51"/>
      <c r="D51"/>
      <c r="E51"/>
      <c r="F51"/>
      <c r="G51"/>
      <c r="H51"/>
      <c r="I51"/>
      <c r="J51" s="4"/>
      <c r="K51" s="66"/>
      <c r="L51" s="66"/>
      <c r="M51" s="66"/>
      <c r="AA51" s="63"/>
      <c r="AB51"/>
    </row>
    <row r="52" spans="1:28" s="6" customFormat="1" x14ac:dyDescent="0.25">
      <c r="A52"/>
      <c r="B52"/>
      <c r="C52"/>
      <c r="D52"/>
      <c r="E52"/>
      <c r="F52"/>
      <c r="G52"/>
      <c r="H52"/>
      <c r="I52"/>
      <c r="J52" s="4"/>
      <c r="K52" s="66"/>
      <c r="L52" s="66"/>
      <c r="M52" s="66"/>
      <c r="AA52" s="63"/>
      <c r="AB52"/>
    </row>
    <row r="53" spans="1:28" s="6" customFormat="1" x14ac:dyDescent="0.25">
      <c r="A53"/>
      <c r="B53"/>
      <c r="C53"/>
      <c r="D53"/>
      <c r="E53"/>
      <c r="F53"/>
      <c r="G53"/>
      <c r="H53"/>
      <c r="I53"/>
      <c r="J53" s="4"/>
      <c r="K53" s="66"/>
      <c r="L53" s="66"/>
      <c r="M53" s="66"/>
      <c r="AA53" s="63"/>
      <c r="AB53"/>
    </row>
    <row r="54" spans="1:28" s="6" customFormat="1" x14ac:dyDescent="0.25">
      <c r="A54"/>
      <c r="B54"/>
      <c r="C54"/>
      <c r="D54"/>
      <c r="E54"/>
      <c r="F54"/>
      <c r="G54"/>
      <c r="H54"/>
      <c r="I54"/>
      <c r="J54" s="4"/>
      <c r="K54" s="66"/>
      <c r="L54" s="66"/>
      <c r="M54" s="66"/>
      <c r="AA54" s="63"/>
      <c r="AB54"/>
    </row>
    <row r="55" spans="1:28" s="6" customFormat="1" x14ac:dyDescent="0.25">
      <c r="A55"/>
      <c r="B55"/>
      <c r="C55"/>
      <c r="D55"/>
      <c r="E55"/>
      <c r="F55"/>
      <c r="G55"/>
      <c r="H55"/>
      <c r="I55"/>
      <c r="J55" s="4"/>
      <c r="K55" s="66"/>
      <c r="L55" s="66"/>
      <c r="M55" s="66"/>
      <c r="AA55" s="63"/>
      <c r="AB55"/>
    </row>
    <row r="56" spans="1:28" s="6" customFormat="1" x14ac:dyDescent="0.25">
      <c r="A56"/>
      <c r="B56"/>
      <c r="C56"/>
      <c r="D56"/>
      <c r="E56"/>
      <c r="F56"/>
      <c r="G56"/>
      <c r="H56"/>
      <c r="I56"/>
      <c r="J56" s="4"/>
      <c r="K56" s="66"/>
      <c r="L56" s="66"/>
      <c r="M56" s="66"/>
      <c r="AA56" s="63"/>
      <c r="AB56"/>
    </row>
    <row r="57" spans="1:28" s="6" customFormat="1" x14ac:dyDescent="0.25">
      <c r="A57"/>
      <c r="B57"/>
      <c r="C57"/>
      <c r="D57"/>
      <c r="E57"/>
      <c r="F57"/>
      <c r="G57"/>
      <c r="H57"/>
      <c r="I57"/>
      <c r="J57" s="4"/>
      <c r="K57" s="66"/>
      <c r="L57" s="66"/>
      <c r="M57" s="66"/>
      <c r="AA57" s="63"/>
      <c r="AB57"/>
    </row>
    <row r="58" spans="1:28" s="6" customFormat="1" x14ac:dyDescent="0.25">
      <c r="A58"/>
      <c r="B58"/>
      <c r="C58"/>
      <c r="D58"/>
      <c r="E58"/>
      <c r="F58"/>
      <c r="G58"/>
      <c r="H58"/>
      <c r="I58"/>
      <c r="J58" s="4"/>
      <c r="K58" s="66"/>
      <c r="L58" s="66"/>
      <c r="M58" s="66"/>
      <c r="AA58" s="63"/>
      <c r="AB58"/>
    </row>
    <row r="59" spans="1:28" s="6" customFormat="1" x14ac:dyDescent="0.25">
      <c r="A59"/>
      <c r="B59"/>
      <c r="C59"/>
      <c r="D59"/>
      <c r="E59"/>
      <c r="F59"/>
      <c r="G59"/>
      <c r="H59"/>
      <c r="I59"/>
      <c r="J59" s="4"/>
      <c r="K59" s="66"/>
      <c r="L59" s="66"/>
      <c r="M59" s="66"/>
      <c r="AA59" s="63"/>
      <c r="AB59"/>
    </row>
    <row r="60" spans="1:28" s="6" customFormat="1" x14ac:dyDescent="0.25">
      <c r="A60"/>
      <c r="B60"/>
      <c r="C60"/>
      <c r="D60"/>
      <c r="E60"/>
      <c r="F60"/>
      <c r="G60"/>
      <c r="H60"/>
      <c r="I60"/>
      <c r="J60" s="4"/>
      <c r="K60" s="66"/>
      <c r="L60" s="66"/>
      <c r="M60" s="66"/>
      <c r="AA60" s="63"/>
      <c r="AB60"/>
    </row>
    <row r="61" spans="1:28" s="6" customFormat="1" x14ac:dyDescent="0.25">
      <c r="A61"/>
      <c r="B61"/>
      <c r="C61"/>
      <c r="D61"/>
      <c r="E61"/>
      <c r="F61"/>
      <c r="G61"/>
      <c r="H61"/>
      <c r="I61"/>
      <c r="J61" s="4"/>
      <c r="K61" s="66"/>
      <c r="L61" s="66"/>
      <c r="M61" s="66"/>
      <c r="AA61" s="63"/>
      <c r="AB61"/>
    </row>
    <row r="62" spans="1:28" s="6" customFormat="1" x14ac:dyDescent="0.25">
      <c r="A62"/>
      <c r="B62"/>
      <c r="C62"/>
      <c r="D62"/>
      <c r="E62"/>
      <c r="F62"/>
      <c r="G62"/>
      <c r="H62"/>
      <c r="I62"/>
      <c r="J62" s="4"/>
      <c r="K62" s="66"/>
      <c r="L62" s="66"/>
      <c r="M62" s="66"/>
      <c r="AA62" s="63"/>
      <c r="AB62"/>
    </row>
    <row r="63" spans="1:28" s="6" customFormat="1" x14ac:dyDescent="0.25">
      <c r="A63"/>
      <c r="B63"/>
      <c r="C63"/>
      <c r="D63"/>
      <c r="E63"/>
      <c r="F63"/>
      <c r="G63"/>
      <c r="H63"/>
      <c r="I63"/>
      <c r="J63" s="4"/>
      <c r="K63" s="66"/>
      <c r="L63" s="66"/>
      <c r="M63" s="66"/>
      <c r="AA63" s="63"/>
      <c r="AB63"/>
    </row>
    <row r="64" spans="1:28" s="6" customFormat="1" x14ac:dyDescent="0.25">
      <c r="A64"/>
      <c r="B64"/>
      <c r="C64"/>
      <c r="D64"/>
      <c r="E64"/>
      <c r="F64"/>
      <c r="G64"/>
      <c r="H64"/>
      <c r="I64"/>
      <c r="J64" s="4"/>
      <c r="K64" s="66"/>
      <c r="L64" s="66"/>
      <c r="M64" s="66"/>
      <c r="AA64" s="63"/>
      <c r="AB64"/>
    </row>
    <row r="65" spans="1:28" s="6" customFormat="1" x14ac:dyDescent="0.25">
      <c r="A65"/>
      <c r="B65"/>
      <c r="C65"/>
      <c r="D65"/>
      <c r="E65"/>
      <c r="F65"/>
      <c r="G65"/>
      <c r="H65"/>
      <c r="I65"/>
      <c r="J65" s="4"/>
      <c r="K65" s="66"/>
      <c r="L65" s="66"/>
      <c r="M65" s="66"/>
      <c r="AA65" s="63"/>
      <c r="AB65"/>
    </row>
    <row r="66" spans="1:28" s="6" customFormat="1" x14ac:dyDescent="0.25">
      <c r="A66"/>
      <c r="B66"/>
      <c r="C66"/>
      <c r="D66"/>
      <c r="E66"/>
      <c r="F66"/>
      <c r="G66"/>
      <c r="H66"/>
      <c r="I66"/>
      <c r="J66" s="4"/>
      <c r="K66" s="66"/>
      <c r="L66" s="66"/>
      <c r="M66" s="66"/>
      <c r="AA66" s="63"/>
      <c r="AB66"/>
    </row>
    <row r="67" spans="1:28" s="6" customFormat="1" x14ac:dyDescent="0.25">
      <c r="A67"/>
      <c r="B67"/>
      <c r="C67"/>
      <c r="D67"/>
      <c r="E67"/>
      <c r="F67"/>
      <c r="G67"/>
      <c r="H67"/>
      <c r="I67"/>
      <c r="J67" s="4"/>
      <c r="K67" s="66"/>
      <c r="L67" s="66"/>
      <c r="M67" s="66"/>
      <c r="AA67" s="63"/>
      <c r="AB67"/>
    </row>
    <row r="68" spans="1:28" s="6" customFormat="1" x14ac:dyDescent="0.25">
      <c r="A68"/>
      <c r="B68"/>
      <c r="C68"/>
      <c r="D68"/>
      <c r="E68"/>
      <c r="F68"/>
      <c r="G68"/>
      <c r="H68"/>
      <c r="I68"/>
      <c r="J68" s="4"/>
      <c r="K68" s="66"/>
      <c r="L68" s="66"/>
      <c r="M68" s="66"/>
      <c r="AA68" s="63"/>
      <c r="AB68"/>
    </row>
    <row r="69" spans="1:28" s="6" customFormat="1" x14ac:dyDescent="0.25">
      <c r="A69"/>
      <c r="B69"/>
      <c r="C69"/>
      <c r="D69"/>
      <c r="E69"/>
      <c r="F69"/>
      <c r="G69"/>
      <c r="H69"/>
      <c r="I69"/>
      <c r="J69" s="4"/>
      <c r="K69" s="66"/>
      <c r="L69" s="66"/>
      <c r="M69" s="66"/>
      <c r="AA69" s="63"/>
      <c r="AB69"/>
    </row>
    <row r="70" spans="1:28" s="6" customFormat="1" x14ac:dyDescent="0.25">
      <c r="A70"/>
      <c r="B70"/>
      <c r="C70"/>
      <c r="D70"/>
      <c r="E70"/>
      <c r="F70"/>
      <c r="G70"/>
      <c r="H70"/>
      <c r="I70"/>
      <c r="J70" s="4"/>
      <c r="K70" s="66"/>
      <c r="L70" s="66"/>
      <c r="M70" s="66"/>
      <c r="AA70" s="63"/>
      <c r="AB70"/>
    </row>
    <row r="71" spans="1:28" s="6" customFormat="1" x14ac:dyDescent="0.25">
      <c r="A71"/>
      <c r="B71"/>
      <c r="C71"/>
      <c r="D71"/>
      <c r="E71"/>
      <c r="F71"/>
      <c r="G71"/>
      <c r="H71"/>
      <c r="I71"/>
      <c r="J71" s="4"/>
      <c r="K71" s="66"/>
      <c r="L71" s="66"/>
      <c r="M71" s="66"/>
      <c r="AA71" s="63"/>
      <c r="AB71"/>
    </row>
    <row r="72" spans="1:28" s="6" customFormat="1" x14ac:dyDescent="0.25">
      <c r="A72"/>
      <c r="B72"/>
      <c r="C72"/>
      <c r="D72"/>
      <c r="E72"/>
      <c r="F72"/>
      <c r="G72"/>
      <c r="H72"/>
      <c r="I72"/>
      <c r="J72" s="4"/>
      <c r="K72" s="66"/>
      <c r="L72" s="66"/>
      <c r="M72" s="66"/>
      <c r="AA72" s="63"/>
      <c r="AB72"/>
    </row>
    <row r="73" spans="1:28" s="6" customFormat="1" x14ac:dyDescent="0.25">
      <c r="A73"/>
      <c r="B73"/>
      <c r="C73"/>
      <c r="D73"/>
      <c r="E73"/>
      <c r="F73"/>
      <c r="G73"/>
      <c r="H73"/>
      <c r="I73"/>
      <c r="J73" s="4"/>
      <c r="K73" s="66"/>
      <c r="L73" s="66"/>
      <c r="M73" s="66"/>
      <c r="AA73" s="63"/>
      <c r="AB73"/>
    </row>
    <row r="74" spans="1:28" s="6" customFormat="1" x14ac:dyDescent="0.25">
      <c r="A74"/>
      <c r="B74"/>
      <c r="C74"/>
      <c r="D74"/>
      <c r="E74"/>
      <c r="F74"/>
      <c r="G74"/>
      <c r="H74"/>
      <c r="I74"/>
      <c r="J74" s="4"/>
      <c r="K74" s="66"/>
      <c r="L74" s="66"/>
      <c r="M74" s="66"/>
      <c r="AA74" s="63"/>
      <c r="AB74"/>
    </row>
    <row r="75" spans="1:28" s="6" customFormat="1" x14ac:dyDescent="0.25">
      <c r="A75"/>
      <c r="B75"/>
      <c r="C75"/>
      <c r="D75"/>
      <c r="E75"/>
      <c r="F75"/>
      <c r="G75"/>
      <c r="H75"/>
      <c r="I75"/>
      <c r="J75" s="4"/>
      <c r="K75" s="66"/>
      <c r="L75" s="66"/>
      <c r="M75" s="66"/>
      <c r="AA75" s="63"/>
      <c r="AB75"/>
    </row>
    <row r="76" spans="1:28" s="6" customFormat="1" x14ac:dyDescent="0.25">
      <c r="A76"/>
      <c r="B76"/>
      <c r="C76"/>
      <c r="D76"/>
      <c r="E76"/>
      <c r="F76"/>
      <c r="G76"/>
      <c r="H76"/>
      <c r="I76"/>
      <c r="J76" s="4"/>
      <c r="K76" s="66"/>
      <c r="L76" s="66"/>
      <c r="M76" s="66"/>
      <c r="AA76" s="63"/>
      <c r="AB76"/>
    </row>
    <row r="77" spans="1:28" s="6" customFormat="1" x14ac:dyDescent="0.25">
      <c r="A77"/>
      <c r="B77"/>
      <c r="C77"/>
      <c r="D77"/>
      <c r="E77"/>
      <c r="F77"/>
      <c r="G77"/>
      <c r="H77"/>
      <c r="I77"/>
      <c r="J77" s="4"/>
      <c r="K77" s="66"/>
      <c r="L77" s="66"/>
      <c r="M77" s="66"/>
      <c r="AA77" s="63"/>
      <c r="AB77"/>
    </row>
    <row r="78" spans="1:28" s="6" customFormat="1" x14ac:dyDescent="0.25">
      <c r="A78"/>
      <c r="B78"/>
      <c r="C78"/>
      <c r="D78"/>
      <c r="E78"/>
      <c r="F78"/>
      <c r="G78"/>
      <c r="H78"/>
      <c r="I78"/>
      <c r="J78" s="4"/>
      <c r="K78" s="66"/>
      <c r="L78" s="66"/>
      <c r="M78" s="66"/>
      <c r="AA78" s="63"/>
      <c r="AB78"/>
    </row>
    <row r="79" spans="1:28" s="6" customFormat="1" x14ac:dyDescent="0.25">
      <c r="A79"/>
      <c r="B79"/>
      <c r="C79"/>
      <c r="D79"/>
      <c r="E79"/>
      <c r="F79"/>
      <c r="G79"/>
      <c r="H79"/>
      <c r="I79"/>
      <c r="J79" s="4"/>
      <c r="K79" s="66"/>
      <c r="L79" s="66"/>
      <c r="M79" s="66"/>
      <c r="AA79" s="63"/>
      <c r="AB79"/>
    </row>
    <row r="80" spans="1:28" s="6" customFormat="1" x14ac:dyDescent="0.25">
      <c r="A80"/>
      <c r="B80"/>
      <c r="C80"/>
      <c r="D80"/>
      <c r="E80"/>
      <c r="F80"/>
      <c r="G80"/>
      <c r="H80"/>
      <c r="I80"/>
      <c r="J80" s="4"/>
      <c r="K80" s="66"/>
      <c r="L80" s="66"/>
      <c r="M80" s="66"/>
      <c r="AA80" s="63"/>
      <c r="AB80"/>
    </row>
    <row r="81" spans="1:28" s="6" customFormat="1" x14ac:dyDescent="0.25">
      <c r="A81"/>
      <c r="B81"/>
      <c r="C81"/>
      <c r="D81"/>
      <c r="E81"/>
      <c r="F81"/>
      <c r="G81"/>
      <c r="H81"/>
      <c r="I81"/>
      <c r="J81" s="4"/>
      <c r="K81" s="66"/>
      <c r="L81" s="66"/>
      <c r="M81" s="66"/>
      <c r="AA81" s="63"/>
      <c r="AB81"/>
    </row>
    <row r="82" spans="1:28" s="6" customFormat="1" x14ac:dyDescent="0.25">
      <c r="A82"/>
      <c r="B82"/>
      <c r="C82"/>
      <c r="D82"/>
      <c r="E82"/>
      <c r="F82"/>
      <c r="G82"/>
      <c r="H82"/>
      <c r="I82"/>
      <c r="J82" s="4"/>
      <c r="K82" s="66"/>
      <c r="L82" s="66"/>
      <c r="M82" s="66"/>
      <c r="AA82" s="63"/>
      <c r="AB82"/>
    </row>
    <row r="83" spans="1:28" s="6" customFormat="1" x14ac:dyDescent="0.25">
      <c r="A83"/>
      <c r="B83"/>
      <c r="C83"/>
      <c r="D83"/>
      <c r="E83"/>
      <c r="F83"/>
      <c r="G83"/>
      <c r="H83"/>
      <c r="I83"/>
      <c r="J83" s="4"/>
      <c r="K83" s="66"/>
      <c r="L83" s="66"/>
      <c r="M83" s="66"/>
      <c r="AA83" s="63"/>
      <c r="AB83"/>
    </row>
    <row r="84" spans="1:28" s="6" customFormat="1" x14ac:dyDescent="0.25">
      <c r="A84"/>
      <c r="B84"/>
      <c r="C84"/>
      <c r="D84"/>
      <c r="E84"/>
      <c r="F84"/>
      <c r="G84"/>
      <c r="H84"/>
      <c r="I84"/>
      <c r="J84" s="4"/>
      <c r="K84" s="66"/>
      <c r="L84" s="66"/>
      <c r="M84" s="66"/>
      <c r="AA84" s="63"/>
      <c r="AB84"/>
    </row>
    <row r="85" spans="1:28" s="6" customFormat="1" x14ac:dyDescent="0.25">
      <c r="A85"/>
      <c r="B85"/>
      <c r="C85"/>
      <c r="D85"/>
      <c r="E85"/>
      <c r="F85"/>
      <c r="G85"/>
      <c r="H85"/>
      <c r="I85"/>
      <c r="J85" s="4"/>
      <c r="K85" s="66"/>
      <c r="L85" s="66"/>
      <c r="M85" s="66"/>
      <c r="AA85" s="63"/>
      <c r="AB85"/>
    </row>
  </sheetData>
  <mergeCells count="25">
    <mergeCell ref="AA6:AA7"/>
    <mergeCell ref="A8:G8"/>
    <mergeCell ref="A18:J18"/>
    <mergeCell ref="P6:P7"/>
    <mergeCell ref="Q6:Q7"/>
    <mergeCell ref="R6:S6"/>
    <mergeCell ref="T6:T7"/>
    <mergeCell ref="U6:Y6"/>
    <mergeCell ref="Z6:Z7"/>
    <mergeCell ref="J6:J7"/>
    <mergeCell ref="K6:K7"/>
    <mergeCell ref="L6:L7"/>
    <mergeCell ref="M6:M7"/>
    <mergeCell ref="N6:N7"/>
    <mergeCell ref="O6:O7"/>
    <mergeCell ref="A5:Z5"/>
    <mergeCell ref="A6:A7"/>
    <mergeCell ref="B6:B7"/>
    <mergeCell ref="C6:C7"/>
    <mergeCell ref="D6:D7"/>
    <mergeCell ref="E6:E7"/>
    <mergeCell ref="F6:F7"/>
    <mergeCell ref="G6:G7"/>
    <mergeCell ref="H6:H7"/>
    <mergeCell ref="I6:I7"/>
  </mergeCells>
  <pageMargins left="0.70866141732283472" right="0.70866141732283472" top="0.78740157480314965" bottom="0.78740157480314965" header="0.31496062992125984" footer="0.31496062992125984"/>
  <pageSetup paperSize="9" scale="36" firstPageNumber="188" fitToHeight="0" orientation="landscape" useFirstPageNumber="1" r:id="rId1"/>
  <headerFooter>
    <oddFooter>&amp;L&amp;"Arial,Kurzíva"&amp;12Zastupitelstvo Olomouckého kraje 16.12.2024
10.1. - Rozpočet Olomouckého kraje na rok 2025 - návrh rozpočtu 
Příloha č. 5e) - Dotační projekty - investiční&amp;R&amp;"Arial,Kurzíva"&amp;12Strana &amp;P (celkem 205)</oddFooter>
  </headerFooter>
  <colBreaks count="1" manualBreakCount="1">
    <brk id="27" max="1048575" man="1"/>
  </colBreaks>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4BCD3F-AC1B-48A1-981A-04B8E400AF10}">
  <sheetPr>
    <tabColor rgb="FFFFCCFF"/>
    <pageSetUpPr fitToPage="1"/>
  </sheetPr>
  <dimension ref="A1:AD110"/>
  <sheetViews>
    <sheetView showGridLines="0" view="pageBreakPreview" topLeftCell="A8" zoomScale="70" zoomScaleNormal="70" zoomScaleSheetLayoutView="70" workbookViewId="0">
      <selection activeCell="U9" sqref="U9:V19"/>
    </sheetView>
  </sheetViews>
  <sheetFormatPr defaultColWidth="9.140625" defaultRowHeight="15" outlineLevelCol="1" x14ac:dyDescent="0.25"/>
  <cols>
    <col min="1" max="1" width="5.42578125" customWidth="1"/>
    <col min="2" max="2" width="5.7109375" customWidth="1"/>
    <col min="3" max="3" width="7.7109375" hidden="1" customWidth="1" outlineLevel="1"/>
    <col min="4" max="4" width="6.42578125" hidden="1" customWidth="1" outlineLevel="1"/>
    <col min="5" max="5" width="6.28515625" customWidth="1" collapsed="1"/>
    <col min="6" max="6" width="15.5703125" hidden="1" customWidth="1" outlineLevel="1"/>
    <col min="7" max="7" width="37.85546875" customWidth="1" collapsed="1"/>
    <col min="8" max="8" width="38.85546875" customWidth="1"/>
    <col min="9" max="9" width="7.140625" customWidth="1"/>
    <col min="10" max="10" width="14.7109375" style="4" customWidth="1"/>
    <col min="11" max="11" width="17.28515625" style="6" customWidth="1"/>
    <col min="12" max="12" width="14.85546875" style="6" customWidth="1"/>
    <col min="13" max="13" width="16.140625" style="6" customWidth="1"/>
    <col min="14" max="14" width="13.7109375" style="6" customWidth="1"/>
    <col min="15" max="15" width="14.7109375" style="6" customWidth="1"/>
    <col min="16" max="16" width="14.85546875" style="6" customWidth="1"/>
    <col min="17" max="17" width="16.7109375" style="6" customWidth="1"/>
    <col min="18" max="18" width="16.5703125" style="6" customWidth="1"/>
    <col min="19" max="19" width="16.42578125" style="6" customWidth="1"/>
    <col min="20" max="21" width="14.85546875" style="6" customWidth="1"/>
    <col min="22" max="22" width="14.85546875" style="6" hidden="1" customWidth="1"/>
    <col min="23" max="23" width="14.85546875" style="6" customWidth="1"/>
    <col min="24" max="24" width="14.85546875" style="6" hidden="1" customWidth="1"/>
    <col min="25" max="26" width="14.85546875" style="6" customWidth="1"/>
    <col min="27" max="27" width="17.7109375" style="63" customWidth="1"/>
    <col min="28" max="28" width="11.28515625" customWidth="1"/>
  </cols>
  <sheetData>
    <row r="1" spans="1:30" ht="20.25" x14ac:dyDescent="0.3">
      <c r="A1" s="86" t="s">
        <v>23</v>
      </c>
      <c r="B1" s="1"/>
      <c r="C1" s="1"/>
      <c r="D1" s="1"/>
      <c r="E1" s="1"/>
      <c r="F1" s="2"/>
      <c r="G1" s="1"/>
      <c r="H1" s="3"/>
      <c r="I1" s="1"/>
      <c r="K1" s="5"/>
      <c r="N1" s="7"/>
      <c r="O1" s="7"/>
      <c r="Q1" s="7"/>
      <c r="R1" s="7"/>
      <c r="S1" s="7"/>
      <c r="T1" s="8"/>
      <c r="U1" s="9"/>
      <c r="V1" s="9"/>
      <c r="W1" s="9"/>
      <c r="X1" s="9"/>
      <c r="Y1" s="9"/>
      <c r="Z1"/>
      <c r="AA1"/>
    </row>
    <row r="2" spans="1:30" ht="15.75" x14ac:dyDescent="0.25">
      <c r="A2" s="95" t="s">
        <v>0</v>
      </c>
      <c r="B2" s="87"/>
      <c r="C2" s="87"/>
      <c r="D2" s="96"/>
      <c r="E2" s="96"/>
      <c r="F2" s="89"/>
      <c r="G2" s="90" t="s">
        <v>24</v>
      </c>
      <c r="H2" s="91" t="s">
        <v>25</v>
      </c>
      <c r="I2" s="11"/>
      <c r="K2" s="5"/>
      <c r="N2" s="12"/>
      <c r="O2" s="12"/>
      <c r="Q2" s="12"/>
      <c r="R2" s="12"/>
      <c r="S2" s="12"/>
      <c r="T2" s="13"/>
      <c r="U2" s="9"/>
      <c r="V2" s="9"/>
      <c r="W2" s="9"/>
      <c r="X2" s="9"/>
      <c r="Y2" s="9"/>
      <c r="Z2"/>
      <c r="AA2"/>
    </row>
    <row r="3" spans="1:30" ht="15.75" x14ac:dyDescent="0.25">
      <c r="A3" s="92"/>
      <c r="B3" s="87"/>
      <c r="C3" s="87"/>
      <c r="D3" s="96"/>
      <c r="E3" s="96"/>
      <c r="F3" s="89"/>
      <c r="G3" s="93" t="s">
        <v>1</v>
      </c>
      <c r="H3" s="94"/>
      <c r="I3" s="11"/>
      <c r="K3" s="5"/>
      <c r="N3" s="12"/>
      <c r="O3" s="12"/>
      <c r="Q3" s="12"/>
      <c r="R3" s="12"/>
      <c r="S3" s="12"/>
      <c r="T3" s="13"/>
      <c r="U3" s="9"/>
      <c r="V3" s="9"/>
      <c r="W3" s="9"/>
      <c r="X3" s="9"/>
      <c r="Y3" s="9"/>
      <c r="Z3"/>
      <c r="AA3"/>
    </row>
    <row r="4" spans="1:30" ht="17.25" customHeight="1" x14ac:dyDescent="0.25">
      <c r="A4" s="15"/>
      <c r="B4" s="15"/>
      <c r="C4" s="15"/>
      <c r="D4" s="15"/>
      <c r="E4" s="15"/>
      <c r="F4" s="15"/>
      <c r="G4" s="15"/>
      <c r="H4" s="15"/>
      <c r="I4" s="15"/>
      <c r="J4" s="15"/>
      <c r="K4" s="15"/>
      <c r="L4" s="16"/>
      <c r="M4" s="15"/>
      <c r="N4" s="16"/>
      <c r="O4" s="15"/>
      <c r="P4" s="15"/>
      <c r="Q4" s="15"/>
      <c r="R4" s="15"/>
      <c r="S4" s="15"/>
      <c r="T4" s="15"/>
      <c r="U4" s="15"/>
      <c r="V4" s="15"/>
      <c r="W4" s="15"/>
      <c r="X4" s="15"/>
      <c r="Y4" s="15"/>
      <c r="Z4" s="17" t="s">
        <v>2</v>
      </c>
      <c r="AB4" s="9"/>
    </row>
    <row r="5" spans="1:30" ht="25.5" customHeight="1" x14ac:dyDescent="0.25">
      <c r="A5" s="425" t="s">
        <v>34</v>
      </c>
      <c r="B5" s="426"/>
      <c r="C5" s="426"/>
      <c r="D5" s="426"/>
      <c r="E5" s="426"/>
      <c r="F5" s="426"/>
      <c r="G5" s="426"/>
      <c r="H5" s="426"/>
      <c r="I5" s="426"/>
      <c r="J5" s="426"/>
      <c r="K5" s="426"/>
      <c r="L5" s="426"/>
      <c r="M5" s="426"/>
      <c r="N5" s="426"/>
      <c r="O5" s="426"/>
      <c r="P5" s="426"/>
      <c r="Q5" s="426"/>
      <c r="R5" s="426"/>
      <c r="S5" s="426"/>
      <c r="T5" s="426"/>
      <c r="U5" s="426"/>
      <c r="V5" s="426"/>
      <c r="W5" s="426"/>
      <c r="X5" s="426"/>
      <c r="Y5" s="426"/>
      <c r="Z5" s="427"/>
      <c r="AA5" s="18"/>
    </row>
    <row r="6" spans="1:30" ht="25.5" customHeight="1" x14ac:dyDescent="0.25">
      <c r="A6" s="428" t="s">
        <v>3</v>
      </c>
      <c r="B6" s="428" t="s">
        <v>4</v>
      </c>
      <c r="C6" s="429" t="s">
        <v>5</v>
      </c>
      <c r="D6" s="429" t="s">
        <v>6</v>
      </c>
      <c r="E6" s="430" t="s">
        <v>7</v>
      </c>
      <c r="F6" s="429" t="s">
        <v>8</v>
      </c>
      <c r="G6" s="429" t="s">
        <v>9</v>
      </c>
      <c r="H6" s="432" t="s">
        <v>10</v>
      </c>
      <c r="I6" s="433" t="s">
        <v>11</v>
      </c>
      <c r="J6" s="432" t="s">
        <v>12</v>
      </c>
      <c r="K6" s="432" t="s">
        <v>13</v>
      </c>
      <c r="L6" s="434" t="s">
        <v>14</v>
      </c>
      <c r="M6" s="434" t="s">
        <v>15</v>
      </c>
      <c r="N6" s="432" t="s">
        <v>22</v>
      </c>
      <c r="O6" s="424" t="s">
        <v>195</v>
      </c>
      <c r="P6" s="420" t="s">
        <v>196</v>
      </c>
      <c r="Q6" s="420" t="s">
        <v>89</v>
      </c>
      <c r="R6" s="422" t="s">
        <v>21</v>
      </c>
      <c r="S6" s="423"/>
      <c r="T6" s="420" t="s">
        <v>198</v>
      </c>
      <c r="U6" s="422" t="s">
        <v>21</v>
      </c>
      <c r="V6" s="422"/>
      <c r="W6" s="422"/>
      <c r="X6" s="422"/>
      <c r="Y6" s="423"/>
      <c r="Z6" s="424" t="s">
        <v>199</v>
      </c>
      <c r="AA6" s="418" t="s">
        <v>16</v>
      </c>
      <c r="AB6" s="436" t="s">
        <v>295</v>
      </c>
      <c r="AC6" s="436" t="s">
        <v>232</v>
      </c>
      <c r="AD6" s="436" t="s">
        <v>296</v>
      </c>
    </row>
    <row r="7" spans="1:30" ht="81" customHeight="1" x14ac:dyDescent="0.25">
      <c r="A7" s="428"/>
      <c r="B7" s="428"/>
      <c r="C7" s="429"/>
      <c r="D7" s="429"/>
      <c r="E7" s="431"/>
      <c r="F7" s="429"/>
      <c r="G7" s="429"/>
      <c r="H7" s="432"/>
      <c r="I7" s="433"/>
      <c r="J7" s="432"/>
      <c r="K7" s="432"/>
      <c r="L7" s="435"/>
      <c r="M7" s="435"/>
      <c r="N7" s="432"/>
      <c r="O7" s="424"/>
      <c r="P7" s="421"/>
      <c r="Q7" s="421"/>
      <c r="R7" s="395" t="s">
        <v>128</v>
      </c>
      <c r="S7" s="395" t="s">
        <v>130</v>
      </c>
      <c r="T7" s="421"/>
      <c r="U7" s="75" t="s">
        <v>104</v>
      </c>
      <c r="V7" s="193" t="s">
        <v>103</v>
      </c>
      <c r="W7" s="75" t="s">
        <v>105</v>
      </c>
      <c r="X7" s="193" t="s">
        <v>107</v>
      </c>
      <c r="Y7" s="395" t="s">
        <v>106</v>
      </c>
      <c r="Z7" s="424"/>
      <c r="AA7" s="418"/>
      <c r="AB7" s="436"/>
      <c r="AC7" s="436"/>
      <c r="AD7" s="436"/>
    </row>
    <row r="8" spans="1:30" s="25" customFormat="1" ht="25.5" customHeight="1" x14ac:dyDescent="0.3">
      <c r="A8" s="20" t="s">
        <v>17</v>
      </c>
      <c r="B8" s="21"/>
      <c r="C8" s="21"/>
      <c r="D8" s="21"/>
      <c r="E8" s="21"/>
      <c r="F8" s="21"/>
      <c r="G8" s="21"/>
      <c r="H8" s="21"/>
      <c r="I8" s="21"/>
      <c r="J8" s="21"/>
      <c r="K8" s="22">
        <f>SUM(K9:K13)</f>
        <v>850057</v>
      </c>
      <c r="L8" s="22">
        <f>SUM(L9:L13)</f>
        <v>35530</v>
      </c>
      <c r="M8" s="22">
        <f>SUM(M9:M13)</f>
        <v>814527</v>
      </c>
      <c r="N8" s="22"/>
      <c r="O8" s="22">
        <f t="shared" ref="O8:Z8" si="0">SUM(O9:O13)</f>
        <v>75953</v>
      </c>
      <c r="P8" s="23">
        <f t="shared" si="0"/>
        <v>69036</v>
      </c>
      <c r="Q8" s="23">
        <f t="shared" si="0"/>
        <v>15000</v>
      </c>
      <c r="R8" s="23">
        <f t="shared" si="0"/>
        <v>15000</v>
      </c>
      <c r="S8" s="23">
        <f t="shared" si="0"/>
        <v>0</v>
      </c>
      <c r="T8" s="23">
        <f t="shared" si="0"/>
        <v>54036</v>
      </c>
      <c r="U8" s="23">
        <f t="shared" si="0"/>
        <v>2647</v>
      </c>
      <c r="V8" s="23">
        <f t="shared" si="0"/>
        <v>0</v>
      </c>
      <c r="W8" s="23">
        <f t="shared" si="0"/>
        <v>750</v>
      </c>
      <c r="X8" s="23">
        <f t="shared" si="0"/>
        <v>0</v>
      </c>
      <c r="Y8" s="23">
        <f t="shared" si="0"/>
        <v>50639</v>
      </c>
      <c r="Z8" s="23">
        <f t="shared" si="0"/>
        <v>705068</v>
      </c>
      <c r="AA8" s="24"/>
      <c r="AB8" s="218"/>
      <c r="AC8" s="218"/>
      <c r="AD8" s="218"/>
    </row>
    <row r="9" spans="1:30" ht="68.25" customHeight="1" x14ac:dyDescent="0.25">
      <c r="A9" s="26">
        <v>1</v>
      </c>
      <c r="B9" s="396" t="s">
        <v>32</v>
      </c>
      <c r="C9" s="397">
        <v>3523</v>
      </c>
      <c r="D9" s="397">
        <v>6121</v>
      </c>
      <c r="E9" s="397">
        <v>61</v>
      </c>
      <c r="F9" s="44">
        <v>60005101324</v>
      </c>
      <c r="G9" s="41" t="s">
        <v>49</v>
      </c>
      <c r="H9" s="399" t="s">
        <v>228</v>
      </c>
      <c r="I9" s="45" t="s">
        <v>37</v>
      </c>
      <c r="J9" s="400" t="s">
        <v>31</v>
      </c>
      <c r="K9" s="33">
        <v>198238</v>
      </c>
      <c r="L9" s="33">
        <v>35530</v>
      </c>
      <c r="M9" s="76">
        <f>K9-L9</f>
        <v>162708</v>
      </c>
      <c r="N9" s="34" t="s">
        <v>80</v>
      </c>
      <c r="O9" s="132">
        <v>70049</v>
      </c>
      <c r="P9" s="380">
        <f>Q9+T9</f>
        <v>54036</v>
      </c>
      <c r="Q9" s="180">
        <f>SUM(R9:S9)</f>
        <v>15000</v>
      </c>
      <c r="R9" s="132">
        <v>15000</v>
      </c>
      <c r="S9" s="132">
        <v>0</v>
      </c>
      <c r="T9" s="179">
        <f>SUM(U9:Y9)</f>
        <v>39036</v>
      </c>
      <c r="U9" s="134">
        <v>2647</v>
      </c>
      <c r="V9" s="194"/>
      <c r="W9" s="134">
        <v>0</v>
      </c>
      <c r="X9" s="194"/>
      <c r="Y9" s="134">
        <v>36389</v>
      </c>
      <c r="Z9" s="134">
        <f>K9-O9-P9</f>
        <v>74153</v>
      </c>
      <c r="AA9" s="103" t="s">
        <v>276</v>
      </c>
      <c r="AB9" s="205"/>
      <c r="AC9" s="205"/>
      <c r="AD9" s="205"/>
    </row>
    <row r="10" spans="1:30" ht="81.75" customHeight="1" x14ac:dyDescent="0.25">
      <c r="A10" s="26">
        <v>2</v>
      </c>
      <c r="B10" s="26" t="s">
        <v>33</v>
      </c>
      <c r="C10" s="39">
        <v>3522</v>
      </c>
      <c r="D10" s="39">
        <v>6121</v>
      </c>
      <c r="E10" s="39">
        <v>61</v>
      </c>
      <c r="F10" s="29">
        <v>60005101491</v>
      </c>
      <c r="G10" s="41" t="s">
        <v>65</v>
      </c>
      <c r="H10" s="42" t="s">
        <v>114</v>
      </c>
      <c r="I10" s="43" t="s">
        <v>275</v>
      </c>
      <c r="J10" s="400" t="s">
        <v>31</v>
      </c>
      <c r="K10" s="76">
        <v>278073</v>
      </c>
      <c r="L10" s="269"/>
      <c r="M10" s="76">
        <f>K10-L10</f>
        <v>278073</v>
      </c>
      <c r="N10" s="34" t="s">
        <v>90</v>
      </c>
      <c r="O10" s="77">
        <v>2292</v>
      </c>
      <c r="P10" s="79">
        <f>Q10+T10</f>
        <v>5000</v>
      </c>
      <c r="Q10" s="178">
        <f>SUM(R10:S10)</f>
        <v>0</v>
      </c>
      <c r="R10" s="77">
        <v>0</v>
      </c>
      <c r="S10" s="77">
        <v>0</v>
      </c>
      <c r="T10" s="177">
        <f>SUM(U10:Y10)</f>
        <v>5000</v>
      </c>
      <c r="U10" s="78">
        <v>0</v>
      </c>
      <c r="V10" s="216">
        <v>0</v>
      </c>
      <c r="W10" s="78">
        <v>250</v>
      </c>
      <c r="X10" s="216">
        <v>0</v>
      </c>
      <c r="Y10" s="78">
        <v>4750</v>
      </c>
      <c r="Z10" s="78">
        <f t="shared" ref="Z10:Z13" si="1">K10-O10-P10</f>
        <v>270781</v>
      </c>
      <c r="AA10" s="103" t="s">
        <v>396</v>
      </c>
      <c r="AB10" s="205"/>
      <c r="AC10" s="205"/>
      <c r="AD10" s="205"/>
    </row>
    <row r="11" spans="1:30" ht="63.75" customHeight="1" x14ac:dyDescent="0.25">
      <c r="A11" s="26">
        <v>3</v>
      </c>
      <c r="B11" s="26" t="s">
        <v>30</v>
      </c>
      <c r="C11" s="39">
        <v>3522</v>
      </c>
      <c r="D11" s="39">
        <v>6121</v>
      </c>
      <c r="E11" s="39">
        <v>61</v>
      </c>
      <c r="F11" s="29">
        <v>60005101492</v>
      </c>
      <c r="G11" s="41" t="s">
        <v>66</v>
      </c>
      <c r="H11" s="42" t="s">
        <v>115</v>
      </c>
      <c r="I11" s="43" t="s">
        <v>275</v>
      </c>
      <c r="J11" s="400" t="s">
        <v>31</v>
      </c>
      <c r="K11" s="76">
        <v>294029</v>
      </c>
      <c r="L11" s="269"/>
      <c r="M11" s="76">
        <f t="shared" ref="M11:M13" si="2">K11-L11</f>
        <v>294029</v>
      </c>
      <c r="N11" s="34" t="s">
        <v>90</v>
      </c>
      <c r="O11" s="77">
        <v>2141</v>
      </c>
      <c r="P11" s="79">
        <f>Q11+T11</f>
        <v>5000</v>
      </c>
      <c r="Q11" s="178">
        <f>SUM(R11:S11)</f>
        <v>0</v>
      </c>
      <c r="R11" s="77">
        <v>0</v>
      </c>
      <c r="S11" s="77">
        <v>0</v>
      </c>
      <c r="T11" s="177">
        <f t="shared" ref="T11:T13" si="3">SUM(U11:Y11)</f>
        <v>5000</v>
      </c>
      <c r="U11" s="78">
        <v>0</v>
      </c>
      <c r="V11" s="216">
        <v>0</v>
      </c>
      <c r="W11" s="78">
        <v>250</v>
      </c>
      <c r="X11" s="216">
        <v>0</v>
      </c>
      <c r="Y11" s="78">
        <v>4750</v>
      </c>
      <c r="Z11" s="78">
        <f t="shared" si="1"/>
        <v>286888</v>
      </c>
      <c r="AA11" s="103" t="s">
        <v>396</v>
      </c>
      <c r="AB11" s="205"/>
      <c r="AC11" s="205"/>
      <c r="AD11" s="205"/>
    </row>
    <row r="12" spans="1:30" ht="71.25" customHeight="1" x14ac:dyDescent="0.25">
      <c r="A12" s="26">
        <v>4</v>
      </c>
      <c r="B12" s="26" t="s">
        <v>32</v>
      </c>
      <c r="C12" s="39">
        <v>3522</v>
      </c>
      <c r="D12" s="39">
        <v>6121</v>
      </c>
      <c r="E12" s="39">
        <v>61</v>
      </c>
      <c r="F12" s="29">
        <v>60005101493</v>
      </c>
      <c r="G12" s="41" t="s">
        <v>67</v>
      </c>
      <c r="H12" s="42" t="s">
        <v>116</v>
      </c>
      <c r="I12" s="43" t="s">
        <v>275</v>
      </c>
      <c r="J12" s="400" t="s">
        <v>31</v>
      </c>
      <c r="K12" s="76">
        <v>79717</v>
      </c>
      <c r="L12" s="269"/>
      <c r="M12" s="76">
        <f t="shared" si="2"/>
        <v>79717</v>
      </c>
      <c r="N12" s="34" t="s">
        <v>90</v>
      </c>
      <c r="O12" s="77">
        <v>1471</v>
      </c>
      <c r="P12" s="79">
        <f>Q12+T12</f>
        <v>5000</v>
      </c>
      <c r="Q12" s="178">
        <f t="shared" ref="Q12" si="4">SUM(R12:S12)</f>
        <v>0</v>
      </c>
      <c r="R12" s="77">
        <v>0</v>
      </c>
      <c r="S12" s="77">
        <v>0</v>
      </c>
      <c r="T12" s="177">
        <f t="shared" si="3"/>
        <v>5000</v>
      </c>
      <c r="U12" s="78">
        <v>0</v>
      </c>
      <c r="V12" s="216">
        <v>0</v>
      </c>
      <c r="W12" s="78">
        <v>250</v>
      </c>
      <c r="X12" s="216">
        <v>0</v>
      </c>
      <c r="Y12" s="78">
        <v>4750</v>
      </c>
      <c r="Z12" s="78">
        <f t="shared" si="1"/>
        <v>73246</v>
      </c>
      <c r="AA12" s="103" t="s">
        <v>396</v>
      </c>
      <c r="AB12" s="205"/>
      <c r="AC12" s="205"/>
      <c r="AD12" s="205"/>
    </row>
    <row r="13" spans="1:30" ht="109.9" hidden="1" customHeight="1" x14ac:dyDescent="0.25">
      <c r="A13" s="26"/>
      <c r="B13" s="397"/>
      <c r="C13" s="131"/>
      <c r="D13" s="131"/>
      <c r="E13" s="396"/>
      <c r="F13" s="29"/>
      <c r="G13" s="30"/>
      <c r="H13" s="399"/>
      <c r="I13" s="43"/>
      <c r="J13" s="400"/>
      <c r="K13" s="76"/>
      <c r="L13" s="76"/>
      <c r="M13" s="76">
        <f t="shared" si="2"/>
        <v>0</v>
      </c>
      <c r="N13" s="34"/>
      <c r="O13" s="132"/>
      <c r="P13" s="133">
        <f>Q13+T13</f>
        <v>0</v>
      </c>
      <c r="Q13" s="180">
        <f>SUM(R13:S13)</f>
        <v>0</v>
      </c>
      <c r="R13" s="132"/>
      <c r="S13" s="132"/>
      <c r="T13" s="179">
        <f t="shared" si="3"/>
        <v>0</v>
      </c>
      <c r="U13" s="141"/>
      <c r="V13" s="141"/>
      <c r="W13" s="141"/>
      <c r="X13" s="141"/>
      <c r="Y13" s="141"/>
      <c r="Z13" s="134">
        <f t="shared" si="1"/>
        <v>0</v>
      </c>
      <c r="AA13" s="103"/>
      <c r="AB13" s="205"/>
      <c r="AC13" s="205"/>
      <c r="AD13" s="205"/>
    </row>
    <row r="14" spans="1:30" ht="15.75" hidden="1" x14ac:dyDescent="0.25">
      <c r="A14" s="26"/>
      <c r="B14" s="396"/>
      <c r="C14" s="397"/>
      <c r="D14" s="397"/>
      <c r="E14" s="397"/>
      <c r="F14" s="44"/>
      <c r="G14" s="41"/>
      <c r="H14" s="399"/>
      <c r="I14" s="45"/>
      <c r="J14" s="400"/>
      <c r="K14" s="33"/>
      <c r="L14" s="33"/>
      <c r="M14" s="33"/>
      <c r="N14" s="34"/>
      <c r="O14" s="35"/>
      <c r="P14" s="36">
        <f t="shared" ref="P14" si="5">Q14+T14</f>
        <v>0</v>
      </c>
      <c r="Q14" s="35">
        <f t="shared" ref="Q14" si="6">SUM(R14:S14)</f>
        <v>0</v>
      </c>
      <c r="R14" s="35"/>
      <c r="S14" s="35"/>
      <c r="T14" s="37">
        <f t="shared" ref="T14" si="7">SUM(U14:Z14)</f>
        <v>0</v>
      </c>
      <c r="U14" s="37"/>
      <c r="V14" s="37"/>
      <c r="W14" s="37"/>
      <c r="X14" s="37"/>
      <c r="Y14" s="37"/>
      <c r="Z14" s="37"/>
      <c r="AA14" s="38"/>
      <c r="AB14" s="205"/>
      <c r="AC14" s="205"/>
      <c r="AD14" s="205"/>
    </row>
    <row r="15" spans="1:30" s="25" customFormat="1" ht="25.5" customHeight="1" x14ac:dyDescent="0.3">
      <c r="A15" s="401" t="s">
        <v>18</v>
      </c>
      <c r="B15" s="402"/>
      <c r="C15" s="402"/>
      <c r="D15" s="402"/>
      <c r="E15" s="402"/>
      <c r="F15" s="402"/>
      <c r="G15" s="402"/>
      <c r="H15" s="402"/>
      <c r="I15" s="402"/>
      <c r="J15" s="402"/>
      <c r="K15" s="48">
        <f>SUM(K16:K16)</f>
        <v>12000</v>
      </c>
      <c r="L15" s="48">
        <f t="shared" ref="L15:M15" si="8">SUM(L16:L16)</f>
        <v>0</v>
      </c>
      <c r="M15" s="48">
        <f t="shared" si="8"/>
        <v>12000</v>
      </c>
      <c r="N15" s="49"/>
      <c r="O15" s="48">
        <f t="shared" ref="O15:Z15" si="9">SUM(O16:O16)</f>
        <v>454</v>
      </c>
      <c r="P15" s="50">
        <f t="shared" si="9"/>
        <v>500</v>
      </c>
      <c r="Q15" s="50">
        <f t="shared" si="9"/>
        <v>0</v>
      </c>
      <c r="R15" s="50">
        <f t="shared" si="9"/>
        <v>0</v>
      </c>
      <c r="S15" s="50">
        <f t="shared" si="9"/>
        <v>0</v>
      </c>
      <c r="T15" s="50">
        <f t="shared" si="9"/>
        <v>500</v>
      </c>
      <c r="U15" s="50">
        <f t="shared" si="9"/>
        <v>0</v>
      </c>
      <c r="V15" s="50">
        <f t="shared" si="9"/>
        <v>0</v>
      </c>
      <c r="W15" s="50">
        <f t="shared" si="9"/>
        <v>0</v>
      </c>
      <c r="X15" s="50">
        <f t="shared" si="9"/>
        <v>0</v>
      </c>
      <c r="Y15" s="50">
        <f t="shared" si="9"/>
        <v>500</v>
      </c>
      <c r="Z15" s="50">
        <f t="shared" si="9"/>
        <v>11046</v>
      </c>
      <c r="AA15" s="52"/>
      <c r="AB15" s="218"/>
      <c r="AC15" s="218"/>
      <c r="AD15" s="218"/>
    </row>
    <row r="16" spans="1:30" ht="111" customHeight="1" x14ac:dyDescent="0.25">
      <c r="A16" s="26">
        <v>1</v>
      </c>
      <c r="B16" s="397" t="s">
        <v>32</v>
      </c>
      <c r="C16" s="26">
        <v>3523</v>
      </c>
      <c r="D16" s="39">
        <v>6121</v>
      </c>
      <c r="E16" s="39">
        <v>61</v>
      </c>
      <c r="F16" s="29">
        <v>60005101236</v>
      </c>
      <c r="G16" s="30" t="s">
        <v>102</v>
      </c>
      <c r="H16" s="399" t="s">
        <v>133</v>
      </c>
      <c r="I16" s="43"/>
      <c r="J16" s="400" t="s">
        <v>113</v>
      </c>
      <c r="K16" s="76">
        <v>12000</v>
      </c>
      <c r="L16" s="76"/>
      <c r="M16" s="76">
        <f>K16-L16</f>
        <v>12000</v>
      </c>
      <c r="N16" s="34">
        <v>2025</v>
      </c>
      <c r="O16" s="132">
        <v>454</v>
      </c>
      <c r="P16" s="133">
        <f t="shared" ref="P16" si="10">Q16+T16</f>
        <v>500</v>
      </c>
      <c r="Q16" s="180">
        <f>SUM(R16:S16)</f>
        <v>0</v>
      </c>
      <c r="R16" s="132">
        <v>0</v>
      </c>
      <c r="S16" s="132">
        <v>0</v>
      </c>
      <c r="T16" s="179">
        <f>SUM(U16:Y16)</f>
        <v>500</v>
      </c>
      <c r="U16" s="78">
        <v>0</v>
      </c>
      <c r="V16" s="195">
        <v>0</v>
      </c>
      <c r="W16" s="78">
        <v>0</v>
      </c>
      <c r="X16" s="195">
        <v>0</v>
      </c>
      <c r="Y16" s="134">
        <v>500</v>
      </c>
      <c r="Z16" s="134">
        <f>K16-O16-P16</f>
        <v>11046</v>
      </c>
      <c r="AA16" s="103"/>
      <c r="AB16" s="205"/>
      <c r="AC16" s="205"/>
      <c r="AD16" s="205"/>
    </row>
    <row r="17" spans="1:30" s="227" customFormat="1" ht="25.5" customHeight="1" x14ac:dyDescent="0.3">
      <c r="A17" s="243" t="s">
        <v>292</v>
      </c>
      <c r="B17" s="244"/>
      <c r="C17" s="244"/>
      <c r="D17" s="244"/>
      <c r="E17" s="244"/>
      <c r="F17" s="244"/>
      <c r="G17" s="244"/>
      <c r="H17" s="244"/>
      <c r="I17" s="244"/>
      <c r="J17" s="244"/>
      <c r="K17" s="245">
        <f>SUM(K18:K24)</f>
        <v>182551</v>
      </c>
      <c r="L17" s="245">
        <f>SUM(L18:L24)</f>
        <v>38361</v>
      </c>
      <c r="M17" s="245">
        <f>SUM(M18:M24)</f>
        <v>144190</v>
      </c>
      <c r="N17" s="245"/>
      <c r="O17" s="245">
        <f t="shared" ref="O17:Z17" si="11">SUM(O18:O24)</f>
        <v>3577</v>
      </c>
      <c r="P17" s="246">
        <f t="shared" si="11"/>
        <v>71734</v>
      </c>
      <c r="Q17" s="246">
        <f t="shared" si="11"/>
        <v>11612</v>
      </c>
      <c r="R17" s="246">
        <f t="shared" si="11"/>
        <v>11612</v>
      </c>
      <c r="S17" s="246">
        <f t="shared" si="11"/>
        <v>0</v>
      </c>
      <c r="T17" s="246">
        <f t="shared" si="11"/>
        <v>60122</v>
      </c>
      <c r="U17" s="246">
        <f t="shared" si="11"/>
        <v>9802</v>
      </c>
      <c r="V17" s="246">
        <f t="shared" si="11"/>
        <v>0</v>
      </c>
      <c r="W17" s="224">
        <f t="shared" si="11"/>
        <v>540</v>
      </c>
      <c r="X17" s="224">
        <f t="shared" si="11"/>
        <v>0</v>
      </c>
      <c r="Y17" s="224">
        <f t="shared" si="11"/>
        <v>49780</v>
      </c>
      <c r="Z17" s="224">
        <f t="shared" si="11"/>
        <v>107240</v>
      </c>
      <c r="AA17" s="247"/>
      <c r="AB17" s="248"/>
      <c r="AC17" s="248"/>
      <c r="AD17" s="248"/>
    </row>
    <row r="18" spans="1:30" ht="109.9" customHeight="1" x14ac:dyDescent="0.25">
      <c r="A18" s="26">
        <v>1</v>
      </c>
      <c r="B18" s="397" t="s">
        <v>30</v>
      </c>
      <c r="C18" s="26">
        <v>3522</v>
      </c>
      <c r="D18" s="26">
        <v>6121</v>
      </c>
      <c r="E18" s="396">
        <v>61</v>
      </c>
      <c r="F18" s="29">
        <v>60005101488</v>
      </c>
      <c r="G18" s="30" t="s">
        <v>100</v>
      </c>
      <c r="H18" s="399" t="s">
        <v>305</v>
      </c>
      <c r="I18" s="43"/>
      <c r="J18" s="400" t="s">
        <v>31</v>
      </c>
      <c r="K18" s="76">
        <v>131000</v>
      </c>
      <c r="L18" s="76">
        <v>28564</v>
      </c>
      <c r="M18" s="76">
        <f t="shared" ref="M18:M24" si="12">K18-L18</f>
        <v>102436</v>
      </c>
      <c r="N18" s="34" t="s">
        <v>90</v>
      </c>
      <c r="O18" s="132">
        <v>1496</v>
      </c>
      <c r="P18" s="133">
        <f>Q18+T18</f>
        <v>29200</v>
      </c>
      <c r="Q18" s="180">
        <f>SUM(R18:S18)</f>
        <v>4000</v>
      </c>
      <c r="R18" s="77">
        <v>4000</v>
      </c>
      <c r="S18" s="132">
        <v>0</v>
      </c>
      <c r="T18" s="179">
        <f>SUM(U18:Y18)</f>
        <v>25200</v>
      </c>
      <c r="U18" s="78">
        <v>0</v>
      </c>
      <c r="V18" s="216">
        <v>0</v>
      </c>
      <c r="W18" s="78">
        <v>200</v>
      </c>
      <c r="X18" s="216"/>
      <c r="Y18" s="134">
        <v>25000</v>
      </c>
      <c r="Z18" s="134">
        <f>K18-O18-P18</f>
        <v>100304</v>
      </c>
      <c r="AA18" s="103" t="s">
        <v>448</v>
      </c>
      <c r="AB18" s="205"/>
      <c r="AC18" s="205"/>
      <c r="AD18" s="205"/>
    </row>
    <row r="19" spans="1:30" ht="66.75" customHeight="1" x14ac:dyDescent="0.25">
      <c r="A19" s="26">
        <v>2</v>
      </c>
      <c r="B19" s="397" t="s">
        <v>33</v>
      </c>
      <c r="C19" s="26">
        <v>3522</v>
      </c>
      <c r="D19" s="26">
        <v>6121</v>
      </c>
      <c r="E19" s="396">
        <v>61</v>
      </c>
      <c r="F19" s="398">
        <v>60005101611</v>
      </c>
      <c r="G19" s="30" t="s">
        <v>101</v>
      </c>
      <c r="H19" s="399" t="s">
        <v>306</v>
      </c>
      <c r="I19" s="400"/>
      <c r="J19" s="400" t="s">
        <v>31</v>
      </c>
      <c r="K19" s="33">
        <v>30323</v>
      </c>
      <c r="L19" s="33">
        <v>6556</v>
      </c>
      <c r="M19" s="76">
        <f t="shared" si="12"/>
        <v>23767</v>
      </c>
      <c r="N19" s="34" t="s">
        <v>90</v>
      </c>
      <c r="O19" s="132">
        <v>935</v>
      </c>
      <c r="P19" s="133">
        <f>Q19+T19</f>
        <v>22452</v>
      </c>
      <c r="Q19" s="180">
        <f>SUM(R19:S19)</f>
        <v>4371</v>
      </c>
      <c r="R19" s="77">
        <v>4371</v>
      </c>
      <c r="S19" s="132">
        <v>0</v>
      </c>
      <c r="T19" s="179">
        <f>SUM(U19:Y19)</f>
        <v>18081</v>
      </c>
      <c r="U19" s="78">
        <v>2241</v>
      </c>
      <c r="V19" s="216">
        <v>0</v>
      </c>
      <c r="W19" s="78">
        <v>340</v>
      </c>
      <c r="X19" s="216"/>
      <c r="Y19" s="134">
        <v>15500</v>
      </c>
      <c r="Z19" s="134">
        <f>K19-O19-P19</f>
        <v>6936</v>
      </c>
      <c r="AA19" s="103" t="s">
        <v>448</v>
      </c>
      <c r="AB19" s="267">
        <v>271.16000000000003</v>
      </c>
      <c r="AC19" s="267">
        <v>45.19</v>
      </c>
      <c r="AD19" s="267">
        <v>35.476999999999997</v>
      </c>
    </row>
    <row r="20" spans="1:30" ht="45" x14ac:dyDescent="0.25">
      <c r="A20" s="26">
        <v>3</v>
      </c>
      <c r="B20" s="397" t="s">
        <v>32</v>
      </c>
      <c r="C20" s="396">
        <v>3533</v>
      </c>
      <c r="D20" s="396">
        <v>6121</v>
      </c>
      <c r="E20" s="396">
        <v>61</v>
      </c>
      <c r="F20" s="29">
        <v>60005101725</v>
      </c>
      <c r="G20" s="30" t="s">
        <v>201</v>
      </c>
      <c r="H20" s="236" t="s">
        <v>307</v>
      </c>
      <c r="I20" s="400"/>
      <c r="J20" s="400" t="s">
        <v>31</v>
      </c>
      <c r="K20" s="76">
        <v>14940</v>
      </c>
      <c r="L20" s="76">
        <v>2375</v>
      </c>
      <c r="M20" s="76">
        <f t="shared" si="12"/>
        <v>12565</v>
      </c>
      <c r="N20" s="34">
        <v>2025</v>
      </c>
      <c r="O20" s="77">
        <v>767</v>
      </c>
      <c r="P20" s="79">
        <f t="shared" ref="P20:P24" si="13">Q20+T20</f>
        <v>14173</v>
      </c>
      <c r="Q20" s="178">
        <f>SUM(R20:S20)</f>
        <v>2375</v>
      </c>
      <c r="R20" s="77">
        <f>L20</f>
        <v>2375</v>
      </c>
      <c r="S20" s="77">
        <v>0</v>
      </c>
      <c r="T20" s="177">
        <f>SUM(U20:Y20)</f>
        <v>11798</v>
      </c>
      <c r="U20" s="78">
        <v>5541</v>
      </c>
      <c r="V20" s="78"/>
      <c r="W20" s="78">
        <v>0</v>
      </c>
      <c r="X20" s="38"/>
      <c r="Y20" s="78">
        <v>6257</v>
      </c>
      <c r="Z20" s="134">
        <f t="shared" ref="Z20:Z24" si="14">K20-O20-P20</f>
        <v>0</v>
      </c>
      <c r="AA20" s="205"/>
      <c r="AB20" s="205"/>
      <c r="AC20" s="205"/>
      <c r="AD20" s="205"/>
    </row>
    <row r="21" spans="1:30" ht="45" x14ac:dyDescent="0.25">
      <c r="A21" s="26">
        <v>4</v>
      </c>
      <c r="B21" s="397" t="s">
        <v>38</v>
      </c>
      <c r="C21" s="396">
        <v>3533</v>
      </c>
      <c r="D21" s="396">
        <v>6121</v>
      </c>
      <c r="E21" s="396">
        <v>61</v>
      </c>
      <c r="F21" s="29">
        <v>60005101726</v>
      </c>
      <c r="G21" s="30" t="s">
        <v>202</v>
      </c>
      <c r="H21" s="236" t="s">
        <v>307</v>
      </c>
      <c r="I21" s="400"/>
      <c r="J21" s="400" t="s">
        <v>31</v>
      </c>
      <c r="K21" s="76">
        <v>1568</v>
      </c>
      <c r="L21" s="76">
        <v>246</v>
      </c>
      <c r="M21" s="76">
        <f t="shared" si="12"/>
        <v>1322</v>
      </c>
      <c r="N21" s="34">
        <v>2025</v>
      </c>
      <c r="O21" s="77">
        <v>82</v>
      </c>
      <c r="P21" s="79">
        <f t="shared" si="13"/>
        <v>1486</v>
      </c>
      <c r="Q21" s="178">
        <f t="shared" ref="Q21:Q24" si="15">SUM(R21:S21)</f>
        <v>246</v>
      </c>
      <c r="R21" s="77">
        <f t="shared" ref="R21:R24" si="16">L21</f>
        <v>246</v>
      </c>
      <c r="S21" s="77">
        <v>0</v>
      </c>
      <c r="T21" s="177">
        <f t="shared" ref="T21:T24" si="17">SUM(U21:Y21)</f>
        <v>1240</v>
      </c>
      <c r="U21" s="78">
        <v>574</v>
      </c>
      <c r="V21" s="78"/>
      <c r="W21" s="78">
        <v>0</v>
      </c>
      <c r="X21" s="38"/>
      <c r="Y21" s="78">
        <v>666</v>
      </c>
      <c r="Z21" s="134">
        <f t="shared" si="14"/>
        <v>0</v>
      </c>
      <c r="AA21" s="205"/>
      <c r="AB21" s="205"/>
      <c r="AC21" s="205"/>
      <c r="AD21" s="205"/>
    </row>
    <row r="22" spans="1:30" ht="45" x14ac:dyDescent="0.25">
      <c r="A22" s="26">
        <v>5</v>
      </c>
      <c r="B22" s="397" t="s">
        <v>30</v>
      </c>
      <c r="C22" s="396">
        <v>3533</v>
      </c>
      <c r="D22" s="396">
        <v>6121</v>
      </c>
      <c r="E22" s="396">
        <v>61</v>
      </c>
      <c r="F22" s="29">
        <v>60005101727</v>
      </c>
      <c r="G22" s="30" t="s">
        <v>203</v>
      </c>
      <c r="H22" s="236" t="s">
        <v>307</v>
      </c>
      <c r="I22" s="400"/>
      <c r="J22" s="400" t="s">
        <v>31</v>
      </c>
      <c r="K22" s="76">
        <v>1488</v>
      </c>
      <c r="L22" s="76">
        <v>191</v>
      </c>
      <c r="M22" s="76">
        <f t="shared" si="12"/>
        <v>1297</v>
      </c>
      <c r="N22" s="34">
        <v>2025</v>
      </c>
      <c r="O22" s="77">
        <v>93</v>
      </c>
      <c r="P22" s="79">
        <f t="shared" si="13"/>
        <v>1395</v>
      </c>
      <c r="Q22" s="178">
        <f t="shared" si="15"/>
        <v>191</v>
      </c>
      <c r="R22" s="77">
        <f t="shared" si="16"/>
        <v>191</v>
      </c>
      <c r="S22" s="77">
        <v>0</v>
      </c>
      <c r="T22" s="177">
        <f t="shared" si="17"/>
        <v>1204</v>
      </c>
      <c r="U22" s="78">
        <v>445</v>
      </c>
      <c r="V22" s="78"/>
      <c r="W22" s="78">
        <v>0</v>
      </c>
      <c r="X22" s="38"/>
      <c r="Y22" s="78">
        <v>759</v>
      </c>
      <c r="Z22" s="134">
        <f t="shared" si="14"/>
        <v>0</v>
      </c>
      <c r="AA22" s="205"/>
      <c r="AB22" s="205"/>
      <c r="AC22" s="205"/>
      <c r="AD22" s="205"/>
    </row>
    <row r="23" spans="1:30" ht="45" x14ac:dyDescent="0.25">
      <c r="A23" s="26">
        <v>6</v>
      </c>
      <c r="B23" s="397" t="s">
        <v>33</v>
      </c>
      <c r="C23" s="396">
        <v>3533</v>
      </c>
      <c r="D23" s="396">
        <v>6121</v>
      </c>
      <c r="E23" s="396">
        <v>61</v>
      </c>
      <c r="F23" s="29">
        <v>60005101729</v>
      </c>
      <c r="G23" s="30" t="s">
        <v>204</v>
      </c>
      <c r="H23" s="236" t="s">
        <v>307</v>
      </c>
      <c r="I23" s="400"/>
      <c r="J23" s="400" t="s">
        <v>31</v>
      </c>
      <c r="K23" s="76">
        <v>1368</v>
      </c>
      <c r="L23" s="76">
        <v>176</v>
      </c>
      <c r="M23" s="76">
        <f t="shared" si="12"/>
        <v>1192</v>
      </c>
      <c r="N23" s="34">
        <v>2025</v>
      </c>
      <c r="O23" s="77">
        <v>87</v>
      </c>
      <c r="P23" s="79">
        <f t="shared" si="13"/>
        <v>1281</v>
      </c>
      <c r="Q23" s="178">
        <f t="shared" si="15"/>
        <v>176</v>
      </c>
      <c r="R23" s="77">
        <f t="shared" si="16"/>
        <v>176</v>
      </c>
      <c r="S23" s="77">
        <v>0</v>
      </c>
      <c r="T23" s="177">
        <f t="shared" si="17"/>
        <v>1105</v>
      </c>
      <c r="U23" s="78">
        <v>410</v>
      </c>
      <c r="V23" s="78"/>
      <c r="W23" s="78">
        <v>0</v>
      </c>
      <c r="X23" s="38"/>
      <c r="Y23" s="78">
        <v>695</v>
      </c>
      <c r="Z23" s="134">
        <f t="shared" si="14"/>
        <v>0</v>
      </c>
      <c r="AA23" s="205"/>
      <c r="AB23" s="205"/>
      <c r="AC23" s="205"/>
      <c r="AD23" s="205"/>
    </row>
    <row r="24" spans="1:30" ht="45" x14ac:dyDescent="0.25">
      <c r="A24" s="26">
        <v>7</v>
      </c>
      <c r="B24" s="397" t="s">
        <v>32</v>
      </c>
      <c r="C24" s="396">
        <v>3533</v>
      </c>
      <c r="D24" s="396">
        <v>6121</v>
      </c>
      <c r="E24" s="396">
        <v>61</v>
      </c>
      <c r="F24" s="29">
        <v>60005101734</v>
      </c>
      <c r="G24" s="30" t="s">
        <v>205</v>
      </c>
      <c r="H24" s="236" t="s">
        <v>307</v>
      </c>
      <c r="I24" s="400"/>
      <c r="J24" s="400" t="s">
        <v>31</v>
      </c>
      <c r="K24" s="76">
        <v>1864</v>
      </c>
      <c r="L24" s="76">
        <v>253</v>
      </c>
      <c r="M24" s="76">
        <f t="shared" si="12"/>
        <v>1611</v>
      </c>
      <c r="N24" s="34">
        <v>2025</v>
      </c>
      <c r="O24" s="77">
        <v>117</v>
      </c>
      <c r="P24" s="79">
        <f t="shared" si="13"/>
        <v>1747</v>
      </c>
      <c r="Q24" s="178">
        <f t="shared" si="15"/>
        <v>253</v>
      </c>
      <c r="R24" s="77">
        <f t="shared" si="16"/>
        <v>253</v>
      </c>
      <c r="S24" s="77">
        <v>0</v>
      </c>
      <c r="T24" s="177">
        <f t="shared" si="17"/>
        <v>1494</v>
      </c>
      <c r="U24" s="78">
        <v>591</v>
      </c>
      <c r="V24" s="78"/>
      <c r="W24" s="78">
        <v>0</v>
      </c>
      <c r="X24" s="38"/>
      <c r="Y24" s="78">
        <v>903</v>
      </c>
      <c r="Z24" s="134">
        <f t="shared" si="14"/>
        <v>0</v>
      </c>
      <c r="AA24" s="205"/>
      <c r="AB24" s="205"/>
      <c r="AC24" s="205"/>
      <c r="AD24" s="205"/>
    </row>
    <row r="25" spans="1:30" ht="35.25" customHeight="1" x14ac:dyDescent="0.25">
      <c r="A25" s="403" t="s">
        <v>35</v>
      </c>
      <c r="B25" s="404"/>
      <c r="C25" s="404"/>
      <c r="D25" s="404"/>
      <c r="E25" s="404"/>
      <c r="F25" s="404"/>
      <c r="G25" s="404"/>
      <c r="H25" s="404"/>
      <c r="I25" s="404"/>
      <c r="J25" s="404"/>
      <c r="K25" s="55">
        <f>K15+K8+K17</f>
        <v>1044608</v>
      </c>
      <c r="L25" s="55">
        <f>L15+L8+L17</f>
        <v>73891</v>
      </c>
      <c r="M25" s="55">
        <f>M15+M8+M17</f>
        <v>970717</v>
      </c>
      <c r="N25" s="55"/>
      <c r="O25" s="55">
        <f t="shared" ref="O25:Z25" si="18">O15+O8+O17</f>
        <v>79984</v>
      </c>
      <c r="P25" s="55">
        <f t="shared" si="18"/>
        <v>141270</v>
      </c>
      <c r="Q25" s="55">
        <f t="shared" si="18"/>
        <v>26612</v>
      </c>
      <c r="R25" s="55">
        <f t="shared" si="18"/>
        <v>26612</v>
      </c>
      <c r="S25" s="55">
        <f t="shared" si="18"/>
        <v>0</v>
      </c>
      <c r="T25" s="55">
        <f t="shared" si="18"/>
        <v>114658</v>
      </c>
      <c r="U25" s="55">
        <f t="shared" si="18"/>
        <v>12449</v>
      </c>
      <c r="V25" s="55">
        <f t="shared" si="18"/>
        <v>0</v>
      </c>
      <c r="W25" s="55">
        <f t="shared" si="18"/>
        <v>1290</v>
      </c>
      <c r="X25" s="55">
        <f t="shared" si="18"/>
        <v>0</v>
      </c>
      <c r="Y25" s="55">
        <f t="shared" si="18"/>
        <v>100919</v>
      </c>
      <c r="Z25" s="55">
        <f t="shared" si="18"/>
        <v>823354</v>
      </c>
      <c r="AA25" s="57"/>
      <c r="AB25" s="205"/>
      <c r="AC25" s="205"/>
      <c r="AD25" s="205"/>
    </row>
    <row r="26" spans="1:30" s="6" customFormat="1" ht="23.25" customHeight="1" x14ac:dyDescent="0.25">
      <c r="A26" s="4"/>
      <c r="B26" s="4"/>
      <c r="C26" s="4"/>
      <c r="D26" s="4"/>
      <c r="E26" s="4"/>
      <c r="F26" s="4"/>
      <c r="G26" s="58"/>
      <c r="H26" s="4"/>
      <c r="I26" s="59"/>
      <c r="J26" s="60"/>
      <c r="K26" s="61"/>
      <c r="L26" s="61"/>
      <c r="M26" s="61"/>
      <c r="N26" s="62"/>
      <c r="O26" s="62"/>
      <c r="T26" s="6" t="s">
        <v>85</v>
      </c>
      <c r="AA26" s="63"/>
      <c r="AB26"/>
    </row>
    <row r="27" spans="1:30" s="6" customFormat="1" hidden="1" x14ac:dyDescent="0.25">
      <c r="A27" s="4"/>
      <c r="B27" s="4"/>
      <c r="C27" s="4"/>
      <c r="D27" s="4"/>
      <c r="E27" s="4"/>
      <c r="F27" s="4"/>
      <c r="G27" s="4"/>
      <c r="H27" s="4"/>
      <c r="I27" s="64"/>
      <c r="J27" s="65"/>
      <c r="K27" s="66"/>
      <c r="L27" s="66"/>
      <c r="M27" s="66"/>
      <c r="AA27" s="63"/>
      <c r="AB27"/>
    </row>
    <row r="28" spans="1:30" s="6" customFormat="1" ht="25.5" customHeight="1" x14ac:dyDescent="0.25">
      <c r="A28" s="67"/>
      <c r="B28" s="67"/>
      <c r="C28" s="67"/>
      <c r="D28" s="67"/>
      <c r="E28" s="67"/>
      <c r="F28" s="67"/>
      <c r="G28" s="67"/>
      <c r="H28" s="67"/>
      <c r="I28" s="67"/>
      <c r="J28" s="67"/>
      <c r="K28" s="67"/>
      <c r="L28" s="67"/>
      <c r="M28" s="67"/>
      <c r="N28" s="67"/>
      <c r="O28" s="67"/>
      <c r="P28" s="67"/>
      <c r="T28" s="6" t="s">
        <v>86</v>
      </c>
      <c r="AA28" s="63"/>
      <c r="AB28"/>
    </row>
    <row r="29" spans="1:30" s="73" customFormat="1" x14ac:dyDescent="0.2">
      <c r="A29" s="68"/>
      <c r="B29" s="69"/>
      <c r="C29" s="68"/>
      <c r="D29" s="69"/>
      <c r="E29" s="69"/>
      <c r="F29" s="69"/>
      <c r="G29" s="69"/>
      <c r="H29" s="69"/>
      <c r="I29" s="70"/>
      <c r="J29" s="71"/>
      <c r="K29" s="72"/>
      <c r="L29" s="72"/>
      <c r="M29" s="72"/>
      <c r="AA29" s="74"/>
      <c r="AB29" s="68"/>
    </row>
    <row r="30" spans="1:30" s="6" customFormat="1" x14ac:dyDescent="0.25">
      <c r="A30" s="4"/>
      <c r="B30" s="4"/>
      <c r="C30" s="4"/>
      <c r="D30" s="4"/>
      <c r="E30" s="4"/>
      <c r="F30" s="4"/>
      <c r="G30" s="4"/>
      <c r="H30" s="4"/>
      <c r="I30"/>
      <c r="J30" s="65"/>
      <c r="K30" s="66"/>
      <c r="L30" s="66"/>
      <c r="M30" s="66"/>
      <c r="AA30" s="63"/>
      <c r="AB30"/>
    </row>
    <row r="31" spans="1:30" s="6" customFormat="1" x14ac:dyDescent="0.25">
      <c r="A31" s="4"/>
      <c r="B31" s="4"/>
      <c r="C31" s="4"/>
      <c r="D31" s="4"/>
      <c r="E31" s="4"/>
      <c r="F31" s="4"/>
      <c r="G31" s="4"/>
      <c r="H31" s="4"/>
      <c r="I31"/>
      <c r="J31" s="65"/>
      <c r="K31" s="66"/>
      <c r="L31" s="66"/>
      <c r="M31" s="66"/>
      <c r="AA31" s="63"/>
      <c r="AB31"/>
    </row>
    <row r="32" spans="1:30" s="6" customFormat="1" x14ac:dyDescent="0.25">
      <c r="A32" s="4"/>
      <c r="B32" s="4"/>
      <c r="C32" s="4"/>
      <c r="D32" s="4"/>
      <c r="E32" s="4"/>
      <c r="F32" s="4"/>
      <c r="G32" s="4"/>
      <c r="H32" s="4"/>
      <c r="I32"/>
      <c r="J32" s="65"/>
      <c r="K32" s="66"/>
      <c r="L32" s="66"/>
      <c r="M32" s="66"/>
      <c r="AA32" s="63"/>
      <c r="AB32"/>
    </row>
    <row r="33" spans="1:28" s="6" customFormat="1" x14ac:dyDescent="0.25">
      <c r="A33" s="4"/>
      <c r="B33" s="4"/>
      <c r="C33" s="4"/>
      <c r="D33" s="4"/>
      <c r="E33" s="4"/>
      <c r="F33" s="4"/>
      <c r="G33" s="4"/>
      <c r="H33" s="4"/>
      <c r="I33"/>
      <c r="J33" s="65"/>
      <c r="K33" s="66"/>
      <c r="L33" s="66"/>
      <c r="M33" s="66"/>
      <c r="AA33" s="63"/>
      <c r="AB33"/>
    </row>
    <row r="34" spans="1:28" s="6" customFormat="1" x14ac:dyDescent="0.25">
      <c r="A34" s="4"/>
      <c r="B34" s="4"/>
      <c r="C34" s="4"/>
      <c r="D34" s="4"/>
      <c r="E34" s="4"/>
      <c r="F34" s="4"/>
      <c r="G34" s="4"/>
      <c r="H34" s="4"/>
      <c r="I34"/>
      <c r="J34" s="65"/>
      <c r="K34" s="66"/>
      <c r="L34" s="66"/>
      <c r="M34" s="66"/>
      <c r="AA34" s="63"/>
      <c r="AB34"/>
    </row>
    <row r="35" spans="1:28" s="6" customFormat="1" x14ac:dyDescent="0.25">
      <c r="A35" s="4"/>
      <c r="B35" s="4"/>
      <c r="C35" s="4"/>
      <c r="D35" s="4"/>
      <c r="E35" s="4"/>
      <c r="F35" s="4"/>
      <c r="G35" s="4"/>
      <c r="H35" s="4"/>
      <c r="I35"/>
      <c r="J35" s="65"/>
      <c r="K35" s="66"/>
      <c r="L35" s="66"/>
      <c r="M35" s="66"/>
      <c r="AA35" s="63"/>
      <c r="AB35"/>
    </row>
    <row r="36" spans="1:28" s="6" customFormat="1" x14ac:dyDescent="0.25">
      <c r="A36" s="4"/>
      <c r="B36" s="4"/>
      <c r="C36" s="4"/>
      <c r="D36" s="4"/>
      <c r="E36" s="4"/>
      <c r="F36" s="4"/>
      <c r="G36" s="4"/>
      <c r="H36" s="4"/>
      <c r="I36"/>
      <c r="J36" s="65"/>
      <c r="K36" s="66"/>
      <c r="L36" s="66"/>
      <c r="M36" s="66"/>
      <c r="AA36" s="63"/>
      <c r="AB36"/>
    </row>
    <row r="37" spans="1:28" s="6" customFormat="1" x14ac:dyDescent="0.25">
      <c r="A37" s="4"/>
      <c r="B37" s="4"/>
      <c r="C37" s="4"/>
      <c r="D37" s="4"/>
      <c r="E37" s="4"/>
      <c r="F37" s="4"/>
      <c r="G37" s="4"/>
      <c r="H37" s="4"/>
      <c r="I37"/>
      <c r="J37" s="65"/>
      <c r="K37" s="66"/>
      <c r="L37" s="66"/>
      <c r="M37" s="66"/>
      <c r="AA37" s="63"/>
      <c r="AB37"/>
    </row>
    <row r="38" spans="1:28" s="6" customFormat="1" x14ac:dyDescent="0.25">
      <c r="A38" s="4"/>
      <c r="B38" s="4"/>
      <c r="C38" s="4"/>
      <c r="D38" s="4"/>
      <c r="E38" s="4"/>
      <c r="F38" s="4"/>
      <c r="G38" s="4"/>
      <c r="H38" s="4"/>
      <c r="I38"/>
      <c r="J38" s="65"/>
      <c r="K38" s="66"/>
      <c r="L38" s="66"/>
      <c r="M38" s="66"/>
      <c r="AA38" s="63"/>
      <c r="AB38"/>
    </row>
    <row r="39" spans="1:28" s="6" customFormat="1" x14ac:dyDescent="0.25">
      <c r="A39" s="4"/>
      <c r="B39" s="4"/>
      <c r="C39" s="4"/>
      <c r="D39" s="4"/>
      <c r="E39" s="4"/>
      <c r="F39" s="4"/>
      <c r="G39" s="4"/>
      <c r="H39" s="4"/>
      <c r="I39"/>
      <c r="J39" s="65"/>
      <c r="K39" s="66"/>
      <c r="L39" s="66"/>
      <c r="M39" s="66"/>
      <c r="AA39" s="63"/>
      <c r="AB39"/>
    </row>
    <row r="40" spans="1:28" s="6" customFormat="1" x14ac:dyDescent="0.25">
      <c r="A40" s="4"/>
      <c r="B40" s="4"/>
      <c r="C40" s="4"/>
      <c r="D40" s="4"/>
      <c r="E40" s="4"/>
      <c r="F40" s="4"/>
      <c r="G40" s="4"/>
      <c r="H40" s="4"/>
      <c r="I40"/>
      <c r="J40" s="65"/>
      <c r="K40" s="66"/>
      <c r="L40" s="66"/>
      <c r="M40" s="66"/>
      <c r="AA40" s="63"/>
      <c r="AB40"/>
    </row>
    <row r="41" spans="1:28" s="6" customFormat="1" x14ac:dyDescent="0.25">
      <c r="A41" s="4"/>
      <c r="B41" s="4"/>
      <c r="C41" s="4"/>
      <c r="D41" s="4"/>
      <c r="E41" s="4"/>
      <c r="F41" s="4"/>
      <c r="G41" s="4"/>
      <c r="H41" s="4"/>
      <c r="I41"/>
      <c r="J41" s="65"/>
      <c r="K41" s="66"/>
      <c r="L41" s="66"/>
      <c r="M41" s="66"/>
      <c r="AA41" s="63"/>
      <c r="AB41"/>
    </row>
    <row r="42" spans="1:28" s="6" customFormat="1" x14ac:dyDescent="0.25">
      <c r="A42" s="4"/>
      <c r="B42" s="4"/>
      <c r="C42" s="4"/>
      <c r="D42" s="4"/>
      <c r="E42" s="4"/>
      <c r="F42" s="4"/>
      <c r="G42" s="4"/>
      <c r="H42" s="4"/>
      <c r="I42"/>
      <c r="J42" s="65"/>
      <c r="K42" s="66"/>
      <c r="L42" s="66"/>
      <c r="M42" s="66"/>
      <c r="AA42" s="63"/>
      <c r="AB42"/>
    </row>
    <row r="43" spans="1:28" s="6" customFormat="1" x14ac:dyDescent="0.25">
      <c r="A43" s="4"/>
      <c r="B43" s="4"/>
      <c r="C43" s="4"/>
      <c r="D43" s="4"/>
      <c r="E43" s="4"/>
      <c r="F43" s="4"/>
      <c r="G43" s="4"/>
      <c r="H43" s="4"/>
      <c r="I43"/>
      <c r="J43" s="65"/>
      <c r="K43" s="66"/>
      <c r="L43" s="66"/>
      <c r="M43" s="66"/>
      <c r="AA43" s="63"/>
      <c r="AB43"/>
    </row>
    <row r="44" spans="1:28" s="6" customFormat="1" x14ac:dyDescent="0.25">
      <c r="A44" s="4"/>
      <c r="B44" s="4"/>
      <c r="C44" s="4"/>
      <c r="D44" s="4"/>
      <c r="E44" s="4"/>
      <c r="F44" s="4"/>
      <c r="G44" s="4"/>
      <c r="H44" s="4"/>
      <c r="I44"/>
      <c r="J44" s="65"/>
      <c r="K44" s="66"/>
      <c r="L44" s="66"/>
      <c r="M44" s="66"/>
      <c r="AA44" s="63"/>
      <c r="AB44"/>
    </row>
    <row r="45" spans="1:28" s="6" customFormat="1" x14ac:dyDescent="0.25">
      <c r="A45" s="4"/>
      <c r="B45" s="4"/>
      <c r="C45" s="4"/>
      <c r="D45" s="4"/>
      <c r="E45" s="4"/>
      <c r="F45" s="4"/>
      <c r="G45" s="4"/>
      <c r="H45" s="4"/>
      <c r="I45"/>
      <c r="J45" s="65"/>
      <c r="K45" s="66"/>
      <c r="L45" s="66"/>
      <c r="M45" s="66"/>
      <c r="AA45" s="63"/>
      <c r="AB45"/>
    </row>
    <row r="46" spans="1:28" s="6" customFormat="1" x14ac:dyDescent="0.25">
      <c r="A46" s="4"/>
      <c r="B46" s="4"/>
      <c r="C46" s="4"/>
      <c r="D46" s="4"/>
      <c r="E46" s="4"/>
      <c r="F46" s="4"/>
      <c r="G46" s="4"/>
      <c r="H46" s="4"/>
      <c r="I46"/>
      <c r="J46" s="65"/>
      <c r="K46" s="66"/>
      <c r="L46" s="66"/>
      <c r="M46" s="66"/>
      <c r="AA46" s="63"/>
      <c r="AB46"/>
    </row>
    <row r="47" spans="1:28" s="6" customFormat="1" x14ac:dyDescent="0.25">
      <c r="A47" s="4"/>
      <c r="B47" s="4"/>
      <c r="C47" s="4"/>
      <c r="D47" s="4"/>
      <c r="E47" s="4"/>
      <c r="F47" s="4"/>
      <c r="G47" s="4"/>
      <c r="H47" s="4"/>
      <c r="I47"/>
      <c r="J47" s="65"/>
      <c r="K47" s="66"/>
      <c r="L47" s="66"/>
      <c r="M47" s="66"/>
      <c r="AA47" s="63"/>
      <c r="AB47"/>
    </row>
    <row r="48" spans="1:28" s="6" customFormat="1" x14ac:dyDescent="0.25">
      <c r="A48" s="4"/>
      <c r="B48" s="4"/>
      <c r="C48" s="4"/>
      <c r="D48" s="4"/>
      <c r="E48" s="4"/>
      <c r="F48" s="4"/>
      <c r="G48" s="4"/>
      <c r="H48" s="4"/>
      <c r="I48"/>
      <c r="J48" s="4"/>
      <c r="K48" s="66"/>
      <c r="L48" s="66"/>
      <c r="M48" s="66"/>
      <c r="AA48" s="63"/>
      <c r="AB48"/>
    </row>
    <row r="49" spans="1:28" s="6" customFormat="1" x14ac:dyDescent="0.25">
      <c r="A49" s="4"/>
      <c r="B49" s="4"/>
      <c r="C49" s="4"/>
      <c r="D49" s="4"/>
      <c r="E49" s="4"/>
      <c r="F49" s="4"/>
      <c r="G49" s="4"/>
      <c r="H49" s="4"/>
      <c r="I49"/>
      <c r="J49" s="4"/>
      <c r="K49" s="66"/>
      <c r="L49" s="66"/>
      <c r="M49" s="66"/>
      <c r="AA49" s="63"/>
      <c r="AB49"/>
    </row>
    <row r="50" spans="1:28" s="6" customFormat="1" x14ac:dyDescent="0.25">
      <c r="A50" s="4"/>
      <c r="B50" s="4"/>
      <c r="C50" s="4"/>
      <c r="D50" s="4"/>
      <c r="E50" s="4"/>
      <c r="F50" s="4"/>
      <c r="G50" s="4"/>
      <c r="H50" s="4"/>
      <c r="I50"/>
      <c r="J50" s="4"/>
      <c r="K50" s="66"/>
      <c r="L50" s="66"/>
      <c r="M50" s="66"/>
      <c r="AA50" s="63"/>
      <c r="AB50"/>
    </row>
    <row r="51" spans="1:28" s="6" customFormat="1" x14ac:dyDescent="0.25">
      <c r="A51" s="4"/>
      <c r="B51" s="4"/>
      <c r="C51" s="4"/>
      <c r="D51" s="4"/>
      <c r="E51" s="4"/>
      <c r="F51" s="4"/>
      <c r="G51" s="4"/>
      <c r="H51" s="4"/>
      <c r="I51"/>
      <c r="J51" s="4"/>
      <c r="K51" s="66"/>
      <c r="L51" s="66"/>
      <c r="M51" s="66"/>
      <c r="AA51" s="63"/>
      <c r="AB51"/>
    </row>
    <row r="52" spans="1:28" s="6" customFormat="1" x14ac:dyDescent="0.25">
      <c r="A52" s="4"/>
      <c r="B52" s="4"/>
      <c r="C52" s="4"/>
      <c r="D52" s="4"/>
      <c r="E52" s="4"/>
      <c r="F52" s="4"/>
      <c r="G52" s="4"/>
      <c r="H52" s="4"/>
      <c r="I52"/>
      <c r="J52" s="4"/>
      <c r="K52" s="66"/>
      <c r="L52" s="66"/>
      <c r="M52" s="66"/>
      <c r="AA52" s="63"/>
      <c r="AB52"/>
    </row>
    <row r="53" spans="1:28" s="6" customFormat="1" x14ac:dyDescent="0.25">
      <c r="A53" s="4"/>
      <c r="B53" s="4"/>
      <c r="C53" s="4"/>
      <c r="D53" s="4"/>
      <c r="E53" s="4"/>
      <c r="F53" s="4"/>
      <c r="G53" s="4"/>
      <c r="H53" s="4"/>
      <c r="I53"/>
      <c r="J53" s="4"/>
      <c r="K53" s="66"/>
      <c r="L53" s="66"/>
      <c r="M53" s="66"/>
      <c r="AA53" s="63"/>
      <c r="AB53"/>
    </row>
    <row r="54" spans="1:28" s="6" customFormat="1" x14ac:dyDescent="0.25">
      <c r="A54" s="4"/>
      <c r="B54" s="4"/>
      <c r="C54" s="4"/>
      <c r="D54" s="4"/>
      <c r="E54" s="4"/>
      <c r="F54" s="4"/>
      <c r="G54" s="4"/>
      <c r="H54" s="4"/>
      <c r="I54"/>
      <c r="J54" s="4"/>
      <c r="K54" s="66"/>
      <c r="L54" s="66"/>
      <c r="M54" s="66"/>
      <c r="AA54" s="63"/>
      <c r="AB54"/>
    </row>
    <row r="55" spans="1:28" s="6" customFormat="1" x14ac:dyDescent="0.25">
      <c r="A55" s="4"/>
      <c r="B55" s="4"/>
      <c r="C55" s="4"/>
      <c r="D55" s="4"/>
      <c r="E55" s="4"/>
      <c r="F55" s="4"/>
      <c r="G55" s="4"/>
      <c r="H55" s="4"/>
      <c r="I55"/>
      <c r="J55" s="4"/>
      <c r="K55" s="66"/>
      <c r="L55" s="66"/>
      <c r="M55" s="66"/>
      <c r="AA55" s="63"/>
      <c r="AB55"/>
    </row>
    <row r="56" spans="1:28" s="6" customFormat="1" x14ac:dyDescent="0.25">
      <c r="A56" s="4"/>
      <c r="B56" s="4"/>
      <c r="C56" s="4"/>
      <c r="D56" s="4"/>
      <c r="E56" s="4"/>
      <c r="F56" s="4"/>
      <c r="G56" s="4"/>
      <c r="H56" s="4"/>
      <c r="I56"/>
      <c r="J56" s="4"/>
      <c r="K56" s="66"/>
      <c r="L56" s="66"/>
      <c r="M56" s="66"/>
      <c r="AA56" s="63"/>
      <c r="AB56"/>
    </row>
    <row r="57" spans="1:28" s="6" customFormat="1" x14ac:dyDescent="0.25">
      <c r="A57" s="4"/>
      <c r="B57" s="4"/>
      <c r="C57" s="4"/>
      <c r="D57" s="4"/>
      <c r="E57" s="4"/>
      <c r="F57" s="4"/>
      <c r="G57" s="4"/>
      <c r="H57" s="4"/>
      <c r="I57"/>
      <c r="J57" s="4"/>
      <c r="K57" s="66"/>
      <c r="L57" s="66"/>
      <c r="M57" s="66"/>
      <c r="AA57" s="63"/>
      <c r="AB57"/>
    </row>
    <row r="58" spans="1:28" s="6" customFormat="1" x14ac:dyDescent="0.25">
      <c r="A58" s="4"/>
      <c r="B58" s="4"/>
      <c r="C58" s="4"/>
      <c r="D58" s="4"/>
      <c r="E58" s="4"/>
      <c r="F58" s="4"/>
      <c r="G58" s="4"/>
      <c r="H58" s="4"/>
      <c r="I58"/>
      <c r="J58" s="4"/>
      <c r="K58" s="66"/>
      <c r="L58" s="66"/>
      <c r="M58" s="66"/>
      <c r="AA58" s="63"/>
      <c r="AB58"/>
    </row>
    <row r="59" spans="1:28" s="6" customFormat="1" x14ac:dyDescent="0.25">
      <c r="A59"/>
      <c r="B59"/>
      <c r="C59"/>
      <c r="D59"/>
      <c r="E59"/>
      <c r="F59"/>
      <c r="G59"/>
      <c r="H59"/>
      <c r="I59"/>
      <c r="J59" s="4"/>
      <c r="K59" s="66"/>
      <c r="L59" s="66"/>
      <c r="M59" s="66"/>
      <c r="AA59" s="63"/>
      <c r="AB59"/>
    </row>
    <row r="60" spans="1:28" s="6" customFormat="1" x14ac:dyDescent="0.25">
      <c r="A60"/>
      <c r="B60"/>
      <c r="C60"/>
      <c r="D60"/>
      <c r="E60"/>
      <c r="F60"/>
      <c r="G60"/>
      <c r="H60"/>
      <c r="I60"/>
      <c r="J60" s="4"/>
      <c r="K60" s="66"/>
      <c r="L60" s="66"/>
      <c r="M60" s="66"/>
      <c r="AA60" s="63"/>
      <c r="AB60"/>
    </row>
    <row r="61" spans="1:28" s="6" customFormat="1" x14ac:dyDescent="0.25">
      <c r="A61"/>
      <c r="B61"/>
      <c r="C61"/>
      <c r="D61"/>
      <c r="E61"/>
      <c r="F61"/>
      <c r="G61"/>
      <c r="H61"/>
      <c r="I61"/>
      <c r="J61" s="4"/>
      <c r="K61" s="66"/>
      <c r="L61" s="66"/>
      <c r="M61" s="66"/>
      <c r="AA61" s="63"/>
      <c r="AB61"/>
    </row>
    <row r="62" spans="1:28" s="6" customFormat="1" x14ac:dyDescent="0.25">
      <c r="A62"/>
      <c r="B62"/>
      <c r="C62"/>
      <c r="D62"/>
      <c r="E62"/>
      <c r="F62"/>
      <c r="G62"/>
      <c r="H62"/>
      <c r="I62"/>
      <c r="J62" s="4"/>
      <c r="K62" s="66"/>
      <c r="L62" s="66"/>
      <c r="M62" s="66"/>
      <c r="AA62" s="63"/>
      <c r="AB62"/>
    </row>
    <row r="63" spans="1:28" s="6" customFormat="1" x14ac:dyDescent="0.25">
      <c r="A63"/>
      <c r="B63"/>
      <c r="C63"/>
      <c r="D63"/>
      <c r="E63"/>
      <c r="F63"/>
      <c r="G63"/>
      <c r="H63"/>
      <c r="I63"/>
      <c r="J63" s="4"/>
      <c r="K63" s="66"/>
      <c r="L63" s="66"/>
      <c r="M63" s="66"/>
      <c r="AA63" s="63"/>
      <c r="AB63"/>
    </row>
    <row r="64" spans="1:28" s="6" customFormat="1" x14ac:dyDescent="0.25">
      <c r="A64"/>
      <c r="B64"/>
      <c r="C64"/>
      <c r="D64"/>
      <c r="E64"/>
      <c r="F64"/>
      <c r="G64"/>
      <c r="H64"/>
      <c r="I64"/>
      <c r="J64" s="4"/>
      <c r="K64" s="66"/>
      <c r="L64" s="66"/>
      <c r="M64" s="66"/>
      <c r="AA64" s="63"/>
      <c r="AB64"/>
    </row>
    <row r="65" spans="1:28" s="6" customFormat="1" x14ac:dyDescent="0.25">
      <c r="A65"/>
      <c r="B65"/>
      <c r="C65"/>
      <c r="D65"/>
      <c r="E65"/>
      <c r="F65"/>
      <c r="G65"/>
      <c r="H65"/>
      <c r="I65"/>
      <c r="J65" s="4"/>
      <c r="K65" s="66"/>
      <c r="L65" s="66"/>
      <c r="M65" s="66"/>
      <c r="AA65" s="63"/>
      <c r="AB65"/>
    </row>
    <row r="66" spans="1:28" s="6" customFormat="1" x14ac:dyDescent="0.25">
      <c r="A66"/>
      <c r="B66"/>
      <c r="C66"/>
      <c r="D66"/>
      <c r="E66"/>
      <c r="F66"/>
      <c r="G66"/>
      <c r="H66"/>
      <c r="I66"/>
      <c r="J66" s="4"/>
      <c r="K66" s="66"/>
      <c r="L66" s="66"/>
      <c r="M66" s="66"/>
      <c r="AA66" s="63"/>
      <c r="AB66"/>
    </row>
    <row r="67" spans="1:28" s="6" customFormat="1" x14ac:dyDescent="0.25">
      <c r="A67"/>
      <c r="B67"/>
      <c r="C67"/>
      <c r="D67"/>
      <c r="E67"/>
      <c r="F67"/>
      <c r="G67"/>
      <c r="H67"/>
      <c r="I67"/>
      <c r="J67" s="4"/>
      <c r="K67" s="66"/>
      <c r="L67" s="66"/>
      <c r="M67" s="66"/>
      <c r="AA67" s="63"/>
      <c r="AB67"/>
    </row>
    <row r="68" spans="1:28" s="6" customFormat="1" x14ac:dyDescent="0.25">
      <c r="A68"/>
      <c r="B68"/>
      <c r="C68"/>
      <c r="D68"/>
      <c r="E68"/>
      <c r="F68"/>
      <c r="G68"/>
      <c r="H68"/>
      <c r="I68"/>
      <c r="J68" s="4"/>
      <c r="K68" s="66"/>
      <c r="L68" s="66"/>
      <c r="M68" s="66"/>
      <c r="AA68" s="63"/>
      <c r="AB68"/>
    </row>
    <row r="69" spans="1:28" s="6" customFormat="1" x14ac:dyDescent="0.25">
      <c r="A69"/>
      <c r="B69"/>
      <c r="C69"/>
      <c r="D69"/>
      <c r="E69"/>
      <c r="F69"/>
      <c r="G69"/>
      <c r="H69"/>
      <c r="I69"/>
      <c r="J69" s="4"/>
      <c r="K69" s="66"/>
      <c r="L69" s="66"/>
      <c r="M69" s="66"/>
      <c r="AA69" s="63"/>
      <c r="AB69"/>
    </row>
    <row r="70" spans="1:28" s="6" customFormat="1" x14ac:dyDescent="0.25">
      <c r="A70"/>
      <c r="B70"/>
      <c r="C70"/>
      <c r="D70"/>
      <c r="E70"/>
      <c r="F70"/>
      <c r="G70"/>
      <c r="H70"/>
      <c r="I70"/>
      <c r="J70" s="4"/>
      <c r="K70" s="66"/>
      <c r="L70" s="66"/>
      <c r="M70" s="66"/>
      <c r="AA70" s="63"/>
      <c r="AB70"/>
    </row>
    <row r="71" spans="1:28" s="6" customFormat="1" x14ac:dyDescent="0.25">
      <c r="A71"/>
      <c r="B71"/>
      <c r="C71"/>
      <c r="D71"/>
      <c r="E71"/>
      <c r="F71"/>
      <c r="G71"/>
      <c r="H71"/>
      <c r="I71"/>
      <c r="J71" s="4"/>
      <c r="K71" s="66"/>
      <c r="L71" s="66"/>
      <c r="M71" s="66"/>
      <c r="AA71" s="63"/>
      <c r="AB71"/>
    </row>
    <row r="72" spans="1:28" s="6" customFormat="1" x14ac:dyDescent="0.25">
      <c r="A72"/>
      <c r="B72"/>
      <c r="C72"/>
      <c r="D72"/>
      <c r="E72"/>
      <c r="F72"/>
      <c r="G72"/>
      <c r="H72"/>
      <c r="I72"/>
      <c r="J72" s="4"/>
      <c r="K72" s="66"/>
      <c r="L72" s="66"/>
      <c r="M72" s="66"/>
      <c r="AA72" s="63"/>
      <c r="AB72"/>
    </row>
    <row r="73" spans="1:28" s="6" customFormat="1" x14ac:dyDescent="0.25">
      <c r="A73"/>
      <c r="B73"/>
      <c r="C73"/>
      <c r="D73"/>
      <c r="E73"/>
      <c r="F73"/>
      <c r="G73"/>
      <c r="H73"/>
      <c r="I73"/>
      <c r="J73" s="4"/>
      <c r="K73" s="66"/>
      <c r="L73" s="66"/>
      <c r="M73" s="66"/>
      <c r="AA73" s="63"/>
      <c r="AB73"/>
    </row>
    <row r="74" spans="1:28" s="6" customFormat="1" x14ac:dyDescent="0.25">
      <c r="A74"/>
      <c r="B74"/>
      <c r="C74"/>
      <c r="D74"/>
      <c r="E74"/>
      <c r="F74"/>
      <c r="G74"/>
      <c r="H74"/>
      <c r="I74"/>
      <c r="J74" s="4"/>
      <c r="K74" s="66"/>
      <c r="L74" s="66"/>
      <c r="M74" s="66"/>
      <c r="AA74" s="63"/>
      <c r="AB74"/>
    </row>
    <row r="75" spans="1:28" s="6" customFormat="1" x14ac:dyDescent="0.25">
      <c r="A75"/>
      <c r="B75"/>
      <c r="C75"/>
      <c r="D75"/>
      <c r="E75"/>
      <c r="F75"/>
      <c r="G75"/>
      <c r="H75"/>
      <c r="I75"/>
      <c r="J75" s="4"/>
      <c r="K75" s="66"/>
      <c r="L75" s="66"/>
      <c r="M75" s="66"/>
      <c r="AA75" s="63"/>
      <c r="AB75"/>
    </row>
    <row r="76" spans="1:28" s="6" customFormat="1" x14ac:dyDescent="0.25">
      <c r="A76"/>
      <c r="B76"/>
      <c r="C76"/>
      <c r="D76"/>
      <c r="E76"/>
      <c r="F76"/>
      <c r="G76"/>
      <c r="H76"/>
      <c r="I76"/>
      <c r="J76" s="4"/>
      <c r="K76" s="66"/>
      <c r="L76" s="66"/>
      <c r="M76" s="66"/>
      <c r="AA76" s="63"/>
      <c r="AB76"/>
    </row>
    <row r="77" spans="1:28" s="6" customFormat="1" x14ac:dyDescent="0.25">
      <c r="A77"/>
      <c r="B77"/>
      <c r="C77"/>
      <c r="D77"/>
      <c r="E77"/>
      <c r="F77"/>
      <c r="G77"/>
      <c r="H77"/>
      <c r="I77"/>
      <c r="J77" s="4"/>
      <c r="K77" s="66"/>
      <c r="L77" s="66"/>
      <c r="M77" s="66"/>
      <c r="AA77" s="63"/>
      <c r="AB77"/>
    </row>
    <row r="78" spans="1:28" s="6" customFormat="1" x14ac:dyDescent="0.25">
      <c r="A78"/>
      <c r="B78"/>
      <c r="C78"/>
      <c r="D78"/>
      <c r="E78"/>
      <c r="F78"/>
      <c r="G78"/>
      <c r="H78"/>
      <c r="I78"/>
      <c r="J78" s="4"/>
      <c r="K78" s="66"/>
      <c r="L78" s="66"/>
      <c r="M78" s="66"/>
      <c r="AA78" s="63"/>
      <c r="AB78"/>
    </row>
    <row r="79" spans="1:28" s="6" customFormat="1" x14ac:dyDescent="0.25">
      <c r="A79"/>
      <c r="B79"/>
      <c r="C79"/>
      <c r="D79"/>
      <c r="E79"/>
      <c r="F79"/>
      <c r="G79"/>
      <c r="H79"/>
      <c r="I79"/>
      <c r="J79" s="4"/>
      <c r="K79" s="66"/>
      <c r="L79" s="66"/>
      <c r="M79" s="66"/>
      <c r="AA79" s="63"/>
      <c r="AB79"/>
    </row>
    <row r="80" spans="1:28" s="6" customFormat="1" x14ac:dyDescent="0.25">
      <c r="A80"/>
      <c r="B80"/>
      <c r="C80"/>
      <c r="D80"/>
      <c r="E80"/>
      <c r="F80"/>
      <c r="G80"/>
      <c r="H80"/>
      <c r="I80"/>
      <c r="J80" s="4"/>
      <c r="K80" s="66"/>
      <c r="L80" s="66"/>
      <c r="M80" s="66"/>
      <c r="AA80" s="63"/>
      <c r="AB80"/>
    </row>
    <row r="81" spans="1:28" s="6" customFormat="1" x14ac:dyDescent="0.25">
      <c r="A81"/>
      <c r="B81"/>
      <c r="C81"/>
      <c r="D81"/>
      <c r="E81"/>
      <c r="F81"/>
      <c r="G81"/>
      <c r="H81"/>
      <c r="I81"/>
      <c r="J81" s="4"/>
      <c r="K81" s="66"/>
      <c r="L81" s="66"/>
      <c r="M81" s="66"/>
      <c r="AA81" s="63"/>
      <c r="AB81"/>
    </row>
    <row r="82" spans="1:28" s="6" customFormat="1" x14ac:dyDescent="0.25">
      <c r="A82"/>
      <c r="B82"/>
      <c r="C82"/>
      <c r="D82"/>
      <c r="E82"/>
      <c r="F82"/>
      <c r="G82"/>
      <c r="H82"/>
      <c r="I82"/>
      <c r="J82" s="4"/>
      <c r="K82" s="66"/>
      <c r="L82" s="66"/>
      <c r="M82" s="66"/>
      <c r="AA82" s="63"/>
      <c r="AB82"/>
    </row>
    <row r="83" spans="1:28" s="6" customFormat="1" x14ac:dyDescent="0.25">
      <c r="A83"/>
      <c r="B83"/>
      <c r="C83"/>
      <c r="D83"/>
      <c r="E83"/>
      <c r="F83"/>
      <c r="G83"/>
      <c r="H83"/>
      <c r="I83"/>
      <c r="J83" s="4"/>
      <c r="K83" s="66"/>
      <c r="L83" s="66"/>
      <c r="M83" s="66"/>
      <c r="AA83" s="63"/>
      <c r="AB83"/>
    </row>
    <row r="84" spans="1:28" s="6" customFormat="1" x14ac:dyDescent="0.25">
      <c r="A84"/>
      <c r="B84"/>
      <c r="C84"/>
      <c r="D84"/>
      <c r="E84"/>
      <c r="F84"/>
      <c r="G84"/>
      <c r="H84"/>
      <c r="I84"/>
      <c r="J84" s="4"/>
      <c r="K84" s="66"/>
      <c r="L84" s="66"/>
      <c r="M84" s="66"/>
      <c r="AA84" s="63"/>
      <c r="AB84"/>
    </row>
    <row r="85" spans="1:28" s="6" customFormat="1" x14ac:dyDescent="0.25">
      <c r="A85"/>
      <c r="B85"/>
      <c r="C85"/>
      <c r="D85"/>
      <c r="E85"/>
      <c r="F85"/>
      <c r="G85"/>
      <c r="H85"/>
      <c r="I85"/>
      <c r="J85" s="4"/>
      <c r="K85" s="66"/>
      <c r="L85" s="66"/>
      <c r="M85" s="66"/>
      <c r="AA85" s="63"/>
      <c r="AB85"/>
    </row>
    <row r="86" spans="1:28" s="6" customFormat="1" x14ac:dyDescent="0.25">
      <c r="A86"/>
      <c r="B86"/>
      <c r="C86"/>
      <c r="D86"/>
      <c r="E86"/>
      <c r="F86"/>
      <c r="G86"/>
      <c r="H86"/>
      <c r="I86"/>
      <c r="J86" s="4"/>
      <c r="K86" s="66"/>
      <c r="L86" s="66"/>
      <c r="M86" s="66"/>
      <c r="AA86" s="63"/>
      <c r="AB86"/>
    </row>
    <row r="87" spans="1:28" s="6" customFormat="1" x14ac:dyDescent="0.25">
      <c r="A87"/>
      <c r="B87"/>
      <c r="C87"/>
      <c r="D87"/>
      <c r="E87"/>
      <c r="F87"/>
      <c r="G87"/>
      <c r="H87"/>
      <c r="I87"/>
      <c r="J87" s="4"/>
      <c r="K87" s="66"/>
      <c r="L87" s="66"/>
      <c r="M87" s="66"/>
      <c r="AA87" s="63"/>
      <c r="AB87"/>
    </row>
    <row r="88" spans="1:28" s="6" customFormat="1" x14ac:dyDescent="0.25">
      <c r="A88"/>
      <c r="B88"/>
      <c r="C88"/>
      <c r="D88"/>
      <c r="E88"/>
      <c r="F88"/>
      <c r="G88"/>
      <c r="H88"/>
      <c r="I88"/>
      <c r="J88" s="4"/>
      <c r="K88" s="66"/>
      <c r="L88" s="66"/>
      <c r="M88" s="66"/>
      <c r="AA88" s="63"/>
      <c r="AB88"/>
    </row>
    <row r="89" spans="1:28" s="6" customFormat="1" x14ac:dyDescent="0.25">
      <c r="A89"/>
      <c r="B89"/>
      <c r="C89"/>
      <c r="D89"/>
      <c r="E89"/>
      <c r="F89"/>
      <c r="G89"/>
      <c r="H89"/>
      <c r="I89"/>
      <c r="J89" s="4"/>
      <c r="K89" s="66"/>
      <c r="L89" s="66"/>
      <c r="M89" s="66"/>
      <c r="AA89" s="63"/>
      <c r="AB89"/>
    </row>
    <row r="90" spans="1:28" s="6" customFormat="1" x14ac:dyDescent="0.25">
      <c r="A90"/>
      <c r="B90"/>
      <c r="C90"/>
      <c r="D90"/>
      <c r="E90"/>
      <c r="F90"/>
      <c r="G90"/>
      <c r="H90"/>
      <c r="I90"/>
      <c r="J90" s="4"/>
      <c r="K90" s="66"/>
      <c r="L90" s="66"/>
      <c r="M90" s="66"/>
      <c r="AA90" s="63"/>
      <c r="AB90"/>
    </row>
    <row r="91" spans="1:28" s="6" customFormat="1" x14ac:dyDescent="0.25">
      <c r="A91"/>
      <c r="B91"/>
      <c r="C91"/>
      <c r="D91"/>
      <c r="E91"/>
      <c r="F91"/>
      <c r="G91"/>
      <c r="H91"/>
      <c r="I91"/>
      <c r="J91" s="4"/>
      <c r="K91" s="66"/>
      <c r="L91" s="66"/>
      <c r="M91" s="66"/>
      <c r="AA91" s="63"/>
      <c r="AB91"/>
    </row>
    <row r="92" spans="1:28" s="6" customFormat="1" x14ac:dyDescent="0.25">
      <c r="A92"/>
      <c r="B92"/>
      <c r="C92"/>
      <c r="D92"/>
      <c r="E92"/>
      <c r="F92"/>
      <c r="G92"/>
      <c r="H92"/>
      <c r="I92"/>
      <c r="J92" s="4"/>
      <c r="K92" s="66"/>
      <c r="L92" s="66"/>
      <c r="M92" s="66"/>
      <c r="AA92" s="63"/>
      <c r="AB92"/>
    </row>
    <row r="93" spans="1:28" s="6" customFormat="1" x14ac:dyDescent="0.25">
      <c r="A93"/>
      <c r="B93"/>
      <c r="C93"/>
      <c r="D93"/>
      <c r="E93"/>
      <c r="F93"/>
      <c r="G93"/>
      <c r="H93"/>
      <c r="I93"/>
      <c r="J93" s="4"/>
      <c r="K93" s="66"/>
      <c r="L93" s="66"/>
      <c r="M93" s="66"/>
      <c r="AA93" s="63"/>
      <c r="AB93"/>
    </row>
    <row r="94" spans="1:28" s="6" customFormat="1" x14ac:dyDescent="0.25">
      <c r="A94"/>
      <c r="B94"/>
      <c r="C94"/>
      <c r="D94"/>
      <c r="E94"/>
      <c r="F94"/>
      <c r="G94"/>
      <c r="H94"/>
      <c r="I94"/>
      <c r="J94" s="4"/>
      <c r="K94" s="66"/>
      <c r="L94" s="66"/>
      <c r="M94" s="66"/>
      <c r="AA94" s="63"/>
      <c r="AB94"/>
    </row>
    <row r="95" spans="1:28" s="6" customFormat="1" x14ac:dyDescent="0.25">
      <c r="A95"/>
      <c r="B95"/>
      <c r="C95"/>
      <c r="D95"/>
      <c r="E95"/>
      <c r="F95"/>
      <c r="G95"/>
      <c r="H95"/>
      <c r="I95"/>
      <c r="J95" s="4"/>
      <c r="K95" s="66"/>
      <c r="L95" s="66"/>
      <c r="M95" s="66"/>
      <c r="AA95" s="63"/>
      <c r="AB95"/>
    </row>
    <row r="96" spans="1:28" s="6" customFormat="1" x14ac:dyDescent="0.25">
      <c r="A96"/>
      <c r="B96"/>
      <c r="C96"/>
      <c r="D96"/>
      <c r="E96"/>
      <c r="F96"/>
      <c r="G96"/>
      <c r="H96"/>
      <c r="I96"/>
      <c r="J96" s="4"/>
      <c r="K96" s="66"/>
      <c r="L96" s="66"/>
      <c r="M96" s="66"/>
      <c r="AA96" s="63"/>
      <c r="AB96"/>
    </row>
    <row r="97" spans="1:28" s="6" customFormat="1" x14ac:dyDescent="0.25">
      <c r="A97"/>
      <c r="B97"/>
      <c r="C97"/>
      <c r="D97"/>
      <c r="E97"/>
      <c r="F97"/>
      <c r="G97"/>
      <c r="H97"/>
      <c r="I97"/>
      <c r="J97" s="4"/>
      <c r="K97" s="66"/>
      <c r="L97" s="66"/>
      <c r="M97" s="66"/>
      <c r="AA97" s="63"/>
      <c r="AB97"/>
    </row>
    <row r="98" spans="1:28" s="6" customFormat="1" x14ac:dyDescent="0.25">
      <c r="A98"/>
      <c r="B98"/>
      <c r="C98"/>
      <c r="D98"/>
      <c r="E98"/>
      <c r="F98"/>
      <c r="G98"/>
      <c r="H98"/>
      <c r="I98"/>
      <c r="J98" s="4"/>
      <c r="K98" s="66"/>
      <c r="L98" s="66"/>
      <c r="M98" s="66"/>
      <c r="AA98" s="63"/>
      <c r="AB98"/>
    </row>
    <row r="99" spans="1:28" s="6" customFormat="1" x14ac:dyDescent="0.25">
      <c r="A99"/>
      <c r="B99"/>
      <c r="C99"/>
      <c r="D99"/>
      <c r="E99"/>
      <c r="F99"/>
      <c r="G99"/>
      <c r="H99"/>
      <c r="I99"/>
      <c r="J99" s="4"/>
      <c r="K99" s="66"/>
      <c r="L99" s="66"/>
      <c r="M99" s="66"/>
      <c r="AA99" s="63"/>
      <c r="AB99"/>
    </row>
    <row r="100" spans="1:28" s="6" customFormat="1" x14ac:dyDescent="0.25">
      <c r="A100"/>
      <c r="B100"/>
      <c r="C100"/>
      <c r="D100"/>
      <c r="E100"/>
      <c r="F100"/>
      <c r="G100"/>
      <c r="H100"/>
      <c r="I100"/>
      <c r="J100" s="4"/>
      <c r="K100" s="66"/>
      <c r="L100" s="66"/>
      <c r="M100" s="66"/>
      <c r="AA100" s="63"/>
      <c r="AB100"/>
    </row>
    <row r="101" spans="1:28" s="6" customFormat="1" x14ac:dyDescent="0.25">
      <c r="A101"/>
      <c r="B101"/>
      <c r="C101"/>
      <c r="D101"/>
      <c r="E101"/>
      <c r="F101"/>
      <c r="G101"/>
      <c r="H101"/>
      <c r="I101"/>
      <c r="J101" s="4"/>
      <c r="K101" s="66"/>
      <c r="L101" s="66"/>
      <c r="M101" s="66"/>
      <c r="AA101" s="63"/>
      <c r="AB101"/>
    </row>
    <row r="102" spans="1:28" s="6" customFormat="1" x14ac:dyDescent="0.25">
      <c r="A102"/>
      <c r="B102"/>
      <c r="C102"/>
      <c r="D102"/>
      <c r="E102"/>
      <c r="F102"/>
      <c r="G102"/>
      <c r="H102"/>
      <c r="I102"/>
      <c r="J102" s="4"/>
      <c r="K102" s="66"/>
      <c r="L102" s="66"/>
      <c r="M102" s="66"/>
      <c r="AA102" s="63"/>
      <c r="AB102"/>
    </row>
    <row r="103" spans="1:28" s="6" customFormat="1" x14ac:dyDescent="0.25">
      <c r="A103"/>
      <c r="B103"/>
      <c r="C103"/>
      <c r="D103"/>
      <c r="E103"/>
      <c r="F103"/>
      <c r="G103"/>
      <c r="H103"/>
      <c r="I103"/>
      <c r="J103" s="4"/>
      <c r="K103" s="66"/>
      <c r="L103" s="66"/>
      <c r="M103" s="66"/>
      <c r="AA103" s="63"/>
      <c r="AB103"/>
    </row>
    <row r="104" spans="1:28" s="6" customFormat="1" x14ac:dyDescent="0.25">
      <c r="A104"/>
      <c r="B104"/>
      <c r="C104"/>
      <c r="D104"/>
      <c r="E104"/>
      <c r="F104"/>
      <c r="G104"/>
      <c r="H104"/>
      <c r="I104"/>
      <c r="J104" s="4"/>
      <c r="K104" s="66"/>
      <c r="L104" s="66"/>
      <c r="M104" s="66"/>
      <c r="AA104" s="63"/>
      <c r="AB104"/>
    </row>
    <row r="105" spans="1:28" s="6" customFormat="1" x14ac:dyDescent="0.25">
      <c r="A105"/>
      <c r="B105"/>
      <c r="C105"/>
      <c r="D105"/>
      <c r="E105"/>
      <c r="F105"/>
      <c r="G105"/>
      <c r="H105"/>
      <c r="I105"/>
      <c r="J105" s="4"/>
      <c r="K105" s="66"/>
      <c r="L105" s="66"/>
      <c r="M105" s="66"/>
      <c r="AA105" s="63"/>
      <c r="AB105"/>
    </row>
    <row r="106" spans="1:28" s="6" customFormat="1" x14ac:dyDescent="0.25">
      <c r="A106"/>
      <c r="B106"/>
      <c r="C106"/>
      <c r="D106"/>
      <c r="E106"/>
      <c r="F106"/>
      <c r="G106"/>
      <c r="H106"/>
      <c r="I106"/>
      <c r="J106" s="4"/>
      <c r="K106" s="66"/>
      <c r="L106" s="66"/>
      <c r="M106" s="66"/>
      <c r="AA106" s="63"/>
      <c r="AB106"/>
    </row>
    <row r="107" spans="1:28" s="6" customFormat="1" x14ac:dyDescent="0.25">
      <c r="A107"/>
      <c r="B107"/>
      <c r="C107"/>
      <c r="D107"/>
      <c r="E107"/>
      <c r="F107"/>
      <c r="G107"/>
      <c r="H107"/>
      <c r="I107"/>
      <c r="J107" s="4"/>
      <c r="K107" s="66"/>
      <c r="L107" s="66"/>
      <c r="M107" s="66"/>
      <c r="AA107" s="63"/>
      <c r="AB107"/>
    </row>
    <row r="108" spans="1:28" s="6" customFormat="1" x14ac:dyDescent="0.25">
      <c r="A108"/>
      <c r="B108"/>
      <c r="C108"/>
      <c r="D108"/>
      <c r="E108"/>
      <c r="F108"/>
      <c r="G108"/>
      <c r="H108"/>
      <c r="I108"/>
      <c r="J108" s="4"/>
      <c r="K108" s="66"/>
      <c r="L108" s="66"/>
      <c r="M108" s="66"/>
      <c r="AA108" s="63"/>
      <c r="AB108"/>
    </row>
    <row r="109" spans="1:28" s="6" customFormat="1" x14ac:dyDescent="0.25">
      <c r="A109"/>
      <c r="B109"/>
      <c r="C109"/>
      <c r="D109"/>
      <c r="E109"/>
      <c r="F109"/>
      <c r="G109"/>
      <c r="H109"/>
      <c r="I109"/>
      <c r="J109" s="4"/>
      <c r="K109" s="66"/>
      <c r="L109" s="66"/>
      <c r="M109" s="66"/>
      <c r="AA109" s="63"/>
      <c r="AB109"/>
    </row>
    <row r="110" spans="1:28" s="6" customFormat="1" x14ac:dyDescent="0.25">
      <c r="A110"/>
      <c r="B110"/>
      <c r="C110"/>
      <c r="D110"/>
      <c r="E110"/>
      <c r="F110"/>
      <c r="G110"/>
      <c r="H110"/>
      <c r="I110"/>
      <c r="J110" s="4"/>
      <c r="K110" s="66"/>
      <c r="L110" s="66"/>
      <c r="M110" s="66"/>
      <c r="AA110" s="63"/>
      <c r="AB110"/>
    </row>
  </sheetData>
  <mergeCells count="26">
    <mergeCell ref="O6:O7"/>
    <mergeCell ref="A5:Z5"/>
    <mergeCell ref="A6:A7"/>
    <mergeCell ref="B6:B7"/>
    <mergeCell ref="C6:C7"/>
    <mergeCell ref="D6:D7"/>
    <mergeCell ref="E6:E7"/>
    <mergeCell ref="F6:F7"/>
    <mergeCell ref="G6:G7"/>
    <mergeCell ref="H6:H7"/>
    <mergeCell ref="I6:I7"/>
    <mergeCell ref="J6:J7"/>
    <mergeCell ref="K6:K7"/>
    <mergeCell ref="L6:L7"/>
    <mergeCell ref="M6:M7"/>
    <mergeCell ref="N6:N7"/>
    <mergeCell ref="AA6:AA7"/>
    <mergeCell ref="AB6:AB7"/>
    <mergeCell ref="AC6:AC7"/>
    <mergeCell ref="AD6:AD7"/>
    <mergeCell ref="P6:P7"/>
    <mergeCell ref="Q6:Q7"/>
    <mergeCell ref="R6:S6"/>
    <mergeCell ref="T6:T7"/>
    <mergeCell ref="U6:Y6"/>
    <mergeCell ref="Z6:Z7"/>
  </mergeCells>
  <pageMargins left="0.70866141732283472" right="0.70866141732283472" top="0.78740157480314965" bottom="0.78740157480314965" header="0.31496062992125984" footer="0.31496062992125984"/>
  <pageSetup paperSize="9" scale="37" firstPageNumber="189" fitToHeight="0" orientation="landscape" useFirstPageNumber="1" r:id="rId1"/>
  <headerFooter>
    <oddFooter>&amp;L&amp;"Arial,Kurzíva"&amp;12Zastupitelstvo Olomouckého kraje 16.12.2024
10.1. - Rozpočet Olomouckého kraje na rok 2025 - návrh rozpočtu 
Příloha č. 5e) - Dotační projekty - investiční&amp;R&amp;"Arial,Kurzíva"&amp;12Strana &amp;P (celkem 205)</oddFooter>
  </headerFooter>
  <colBreaks count="1" manualBreakCount="1">
    <brk id="27"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AB1E99-222F-400E-AC58-6228E1B40CFC}">
  <sheetPr>
    <tabColor rgb="FFFFCCFF"/>
    <pageSetUpPr fitToPage="1"/>
  </sheetPr>
  <dimension ref="A1:Y97"/>
  <sheetViews>
    <sheetView showGridLines="0" view="pageBreakPreview" zoomScale="70" zoomScaleNormal="70" zoomScaleSheetLayoutView="70" workbookViewId="0">
      <selection activeCell="P13" sqref="P13"/>
    </sheetView>
  </sheetViews>
  <sheetFormatPr defaultColWidth="9.140625" defaultRowHeight="15" outlineLevelCol="1" x14ac:dyDescent="0.25"/>
  <cols>
    <col min="1" max="1" width="6.140625" customWidth="1"/>
    <col min="2" max="2" width="6.7109375" customWidth="1"/>
    <col min="3" max="3" width="8.42578125" hidden="1" customWidth="1" outlineLevel="1"/>
    <col min="4" max="4" width="6.42578125" hidden="1" customWidth="1" outlineLevel="1"/>
    <col min="5" max="5" width="8.28515625" customWidth="1" collapsed="1"/>
    <col min="6" max="6" width="15.5703125" hidden="1" customWidth="1" outlineLevel="1"/>
    <col min="7" max="7" width="37.85546875" customWidth="1" collapsed="1"/>
    <col min="8" max="8" width="38.85546875" customWidth="1"/>
    <col min="9" max="9" width="7.140625" customWidth="1"/>
    <col min="10" max="10" width="14.7109375" style="4" customWidth="1"/>
    <col min="11" max="12" width="14.85546875" style="6" customWidth="1"/>
    <col min="13" max="13" width="13.5703125" style="6" customWidth="1"/>
    <col min="14" max="14" width="13.7109375" style="6" customWidth="1"/>
    <col min="15" max="15" width="14.7109375" style="6" customWidth="1"/>
    <col min="16" max="16" width="14.85546875" style="6" customWidth="1"/>
    <col min="17" max="17" width="16.7109375" style="6" customWidth="1"/>
    <col min="18" max="18" width="17.42578125" style="6" customWidth="1"/>
    <col min="19" max="19" width="17.28515625" style="6" customWidth="1"/>
    <col min="20" max="22" width="14.85546875" style="6" customWidth="1"/>
    <col min="23" max="23" width="14.42578125" style="6" customWidth="1"/>
    <col min="24" max="24" width="17.42578125" style="63" bestFit="1" customWidth="1"/>
  </cols>
  <sheetData>
    <row r="1" spans="1:25" ht="18" x14ac:dyDescent="0.25">
      <c r="A1" s="197" t="s">
        <v>352</v>
      </c>
      <c r="B1" s="1"/>
      <c r="C1" s="1"/>
      <c r="D1" s="1"/>
      <c r="E1" s="1"/>
      <c r="F1" s="2"/>
      <c r="G1" s="1"/>
      <c r="H1" s="3"/>
      <c r="I1" s="1"/>
      <c r="K1" s="5"/>
      <c r="N1" s="7"/>
      <c r="O1" s="7"/>
      <c r="Q1" s="7"/>
      <c r="R1" s="7"/>
      <c r="S1" s="8"/>
      <c r="T1" s="8"/>
      <c r="U1" s="9"/>
      <c r="V1"/>
      <c r="W1"/>
      <c r="X1"/>
    </row>
    <row r="2" spans="1:25" ht="15.75" x14ac:dyDescent="0.25">
      <c r="A2" s="10" t="s">
        <v>0</v>
      </c>
      <c r="B2" s="198"/>
      <c r="C2" s="198"/>
      <c r="F2" s="199"/>
      <c r="G2" s="200" t="s">
        <v>353</v>
      </c>
      <c r="H2" s="201" t="s">
        <v>354</v>
      </c>
      <c r="I2" s="11"/>
      <c r="K2" s="5"/>
      <c r="N2" s="12"/>
      <c r="O2" s="12"/>
      <c r="Q2" s="12"/>
      <c r="R2" s="12"/>
      <c r="S2" s="13"/>
      <c r="T2" s="13"/>
      <c r="U2" s="9"/>
      <c r="V2"/>
      <c r="W2"/>
      <c r="X2"/>
    </row>
    <row r="3" spans="1:25" ht="15.75" x14ac:dyDescent="0.25">
      <c r="A3" s="14"/>
      <c r="B3" s="198"/>
      <c r="C3" s="198"/>
      <c r="F3" s="199"/>
      <c r="G3" s="202" t="s">
        <v>1</v>
      </c>
      <c r="H3" s="203"/>
      <c r="I3" s="11"/>
      <c r="K3" s="5"/>
      <c r="N3" s="12"/>
      <c r="O3" s="12"/>
      <c r="Q3" s="12"/>
      <c r="R3" s="12"/>
      <c r="S3" s="13"/>
      <c r="T3" s="13"/>
      <c r="U3" s="9"/>
      <c r="V3"/>
      <c r="W3"/>
      <c r="X3"/>
    </row>
    <row r="4" spans="1:25" ht="17.25" customHeight="1" x14ac:dyDescent="0.25">
      <c r="A4" s="15"/>
      <c r="B4" s="15"/>
      <c r="C4" s="15"/>
      <c r="D4" s="15"/>
      <c r="E4" s="15"/>
      <c r="F4" s="15"/>
      <c r="G4" s="15"/>
      <c r="H4" s="15"/>
      <c r="I4" s="15"/>
      <c r="J4" s="15"/>
      <c r="K4" s="15"/>
      <c r="L4" s="16"/>
      <c r="M4" s="15"/>
      <c r="N4" s="16"/>
      <c r="O4" s="15"/>
      <c r="P4" s="15"/>
      <c r="Q4" s="15"/>
      <c r="R4" s="15"/>
      <c r="S4" s="15"/>
      <c r="T4" s="15"/>
      <c r="U4" s="15"/>
      <c r="V4" s="15"/>
      <c r="X4" s="17" t="s">
        <v>2</v>
      </c>
      <c r="Y4" s="9"/>
    </row>
    <row r="5" spans="1:25" ht="25.5" customHeight="1" x14ac:dyDescent="0.25">
      <c r="A5" s="425" t="s">
        <v>382</v>
      </c>
      <c r="B5" s="426"/>
      <c r="C5" s="426"/>
      <c r="D5" s="426"/>
      <c r="E5" s="426"/>
      <c r="F5" s="426"/>
      <c r="G5" s="426"/>
      <c r="H5" s="426"/>
      <c r="I5" s="426"/>
      <c r="J5" s="426"/>
      <c r="K5" s="426"/>
      <c r="L5" s="426"/>
      <c r="M5" s="426"/>
      <c r="N5" s="426"/>
      <c r="O5" s="426"/>
      <c r="P5" s="426"/>
      <c r="Q5" s="426"/>
      <c r="R5" s="426"/>
      <c r="S5" s="426"/>
      <c r="T5" s="426"/>
      <c r="U5" s="426"/>
      <c r="V5" s="426"/>
      <c r="W5" s="427"/>
      <c r="X5" s="18"/>
    </row>
    <row r="6" spans="1:25" ht="25.5" customHeight="1" x14ac:dyDescent="0.25">
      <c r="A6" s="428" t="s">
        <v>3</v>
      </c>
      <c r="B6" s="428" t="s">
        <v>4</v>
      </c>
      <c r="C6" s="429" t="s">
        <v>5</v>
      </c>
      <c r="D6" s="429" t="s">
        <v>6</v>
      </c>
      <c r="E6" s="430" t="s">
        <v>7</v>
      </c>
      <c r="F6" s="429" t="s">
        <v>8</v>
      </c>
      <c r="G6" s="429" t="s">
        <v>9</v>
      </c>
      <c r="H6" s="432" t="s">
        <v>10</v>
      </c>
      <c r="I6" s="433" t="s">
        <v>11</v>
      </c>
      <c r="J6" s="432" t="s">
        <v>12</v>
      </c>
      <c r="K6" s="432" t="s">
        <v>13</v>
      </c>
      <c r="L6" s="434" t="s">
        <v>14</v>
      </c>
      <c r="M6" s="434" t="s">
        <v>15</v>
      </c>
      <c r="N6" s="432" t="s">
        <v>22</v>
      </c>
      <c r="O6" s="424" t="s">
        <v>88</v>
      </c>
      <c r="P6" s="419" t="s">
        <v>345</v>
      </c>
      <c r="Q6" s="420" t="s">
        <v>197</v>
      </c>
      <c r="R6" s="422" t="s">
        <v>21</v>
      </c>
      <c r="S6" s="423"/>
      <c r="T6" s="420" t="s">
        <v>346</v>
      </c>
      <c r="U6" s="422" t="s">
        <v>21</v>
      </c>
      <c r="V6" s="423"/>
      <c r="W6" s="424" t="s">
        <v>199</v>
      </c>
      <c r="X6" s="418" t="s">
        <v>16</v>
      </c>
    </row>
    <row r="7" spans="1:25" ht="81" customHeight="1" x14ac:dyDescent="0.25">
      <c r="A7" s="428"/>
      <c r="B7" s="428"/>
      <c r="C7" s="429"/>
      <c r="D7" s="429"/>
      <c r="E7" s="431"/>
      <c r="F7" s="429"/>
      <c r="G7" s="429"/>
      <c r="H7" s="432"/>
      <c r="I7" s="433"/>
      <c r="J7" s="432"/>
      <c r="K7" s="432"/>
      <c r="L7" s="435"/>
      <c r="M7" s="435"/>
      <c r="N7" s="432"/>
      <c r="O7" s="424"/>
      <c r="P7" s="419"/>
      <c r="Q7" s="421"/>
      <c r="R7" s="294" t="s">
        <v>347</v>
      </c>
      <c r="S7" s="296" t="s">
        <v>348</v>
      </c>
      <c r="T7" s="421"/>
      <c r="U7" s="75" t="s">
        <v>349</v>
      </c>
      <c r="V7" s="296" t="s">
        <v>20</v>
      </c>
      <c r="W7" s="424"/>
      <c r="X7" s="418"/>
    </row>
    <row r="8" spans="1:25" s="25" customFormat="1" ht="25.5" customHeight="1" x14ac:dyDescent="0.3">
      <c r="A8" s="20" t="s">
        <v>17</v>
      </c>
      <c r="B8" s="21"/>
      <c r="C8" s="21"/>
      <c r="D8" s="21"/>
      <c r="E8" s="21"/>
      <c r="F8" s="21"/>
      <c r="G8" s="21"/>
      <c r="H8" s="21"/>
      <c r="I8" s="21"/>
      <c r="J8" s="21"/>
      <c r="K8" s="22">
        <f>SUM(K9:K10)</f>
        <v>120253</v>
      </c>
      <c r="L8" s="22">
        <f>SUM(L9:L10)</f>
        <v>98121</v>
      </c>
      <c r="M8" s="22">
        <f>SUM(M9:M10)</f>
        <v>22132</v>
      </c>
      <c r="N8" s="22"/>
      <c r="O8" s="22">
        <f t="shared" ref="O8:W8" si="0">SUM(O9:O10)</f>
        <v>58123</v>
      </c>
      <c r="P8" s="23">
        <f t="shared" si="0"/>
        <v>62130</v>
      </c>
      <c r="Q8" s="23">
        <f t="shared" si="0"/>
        <v>47993</v>
      </c>
      <c r="R8" s="23">
        <f t="shared" si="0"/>
        <v>47993</v>
      </c>
      <c r="S8" s="23">
        <f t="shared" si="0"/>
        <v>0</v>
      </c>
      <c r="T8" s="23">
        <f t="shared" si="0"/>
        <v>14137</v>
      </c>
      <c r="U8" s="23">
        <f t="shared" si="0"/>
        <v>9320</v>
      </c>
      <c r="V8" s="23">
        <f t="shared" si="0"/>
        <v>4817</v>
      </c>
      <c r="W8" s="22">
        <f t="shared" si="0"/>
        <v>0</v>
      </c>
      <c r="X8" s="24"/>
    </row>
    <row r="9" spans="1:25" ht="96.75" customHeight="1" x14ac:dyDescent="0.25">
      <c r="A9" s="26">
        <v>1</v>
      </c>
      <c r="B9" s="27" t="s">
        <v>356</v>
      </c>
      <c r="C9" s="28">
        <v>3533</v>
      </c>
      <c r="D9" s="28">
        <v>6123</v>
      </c>
      <c r="E9" s="28">
        <v>61</v>
      </c>
      <c r="F9" s="29">
        <v>60005101547</v>
      </c>
      <c r="G9" s="30" t="s">
        <v>383</v>
      </c>
      <c r="H9" s="304" t="s">
        <v>384</v>
      </c>
      <c r="I9" s="32" t="s">
        <v>37</v>
      </c>
      <c r="J9" s="32" t="s">
        <v>31</v>
      </c>
      <c r="K9" s="33">
        <v>120253</v>
      </c>
      <c r="L9" s="33">
        <v>98121</v>
      </c>
      <c r="M9" s="33">
        <v>22132</v>
      </c>
      <c r="N9" s="297" t="s">
        <v>80</v>
      </c>
      <c r="O9" s="35">
        <v>58123</v>
      </c>
      <c r="P9" s="308">
        <f>SUM(Q9+T9)</f>
        <v>62130</v>
      </c>
      <c r="Q9" s="367">
        <v>47993</v>
      </c>
      <c r="R9" s="35">
        <v>47993</v>
      </c>
      <c r="S9" s="37">
        <v>0</v>
      </c>
      <c r="T9" s="174">
        <f>SUM(U9,V9)</f>
        <v>14137</v>
      </c>
      <c r="U9" s="277">
        <v>9320</v>
      </c>
      <c r="V9" s="37">
        <v>4817</v>
      </c>
      <c r="W9" s="37">
        <f>K9-O9-P9</f>
        <v>0</v>
      </c>
      <c r="X9" s="103" t="s">
        <v>385</v>
      </c>
    </row>
    <row r="10" spans="1:25" ht="15.75" hidden="1" x14ac:dyDescent="0.25">
      <c r="A10" s="26">
        <v>4</v>
      </c>
      <c r="B10" s="28"/>
      <c r="C10" s="27"/>
      <c r="D10" s="27"/>
      <c r="E10" s="27"/>
      <c r="F10" s="44"/>
      <c r="G10" s="41"/>
      <c r="H10" s="31"/>
      <c r="I10" s="45"/>
      <c r="J10" s="32"/>
      <c r="K10" s="33">
        <f t="shared" ref="K10" si="1">SUM(L10:M10)</f>
        <v>0</v>
      </c>
      <c r="L10" s="33"/>
      <c r="M10" s="33"/>
      <c r="N10" s="34"/>
      <c r="O10" s="35"/>
      <c r="P10" s="308">
        <f>Q10+S10</f>
        <v>0</v>
      </c>
      <c r="Q10" s="307">
        <f t="shared" ref="Q10" si="2">SUM(R10:S10)</f>
        <v>0</v>
      </c>
      <c r="R10" s="35"/>
      <c r="S10" s="37"/>
      <c r="T10" s="277">
        <f t="shared" ref="T10" si="3">SUM(U10:V10)</f>
        <v>0</v>
      </c>
      <c r="U10" s="306"/>
      <c r="V10" s="37"/>
      <c r="W10" s="37">
        <f>K10-O10-P10</f>
        <v>0</v>
      </c>
      <c r="X10" s="38"/>
    </row>
    <row r="11" spans="1:25" s="25" customFormat="1" ht="25.5" hidden="1" customHeight="1" x14ac:dyDescent="0.3">
      <c r="A11" s="46" t="s">
        <v>18</v>
      </c>
      <c r="B11" s="47"/>
      <c r="C11" s="47"/>
      <c r="D11" s="47"/>
      <c r="E11" s="47"/>
      <c r="F11" s="47"/>
      <c r="G11" s="47"/>
      <c r="H11" s="47"/>
      <c r="I11" s="47"/>
      <c r="J11" s="47"/>
      <c r="K11" s="48">
        <f>SUM(K12)</f>
        <v>0</v>
      </c>
      <c r="L11" s="48">
        <f>SUM(L12)</f>
        <v>0</v>
      </c>
      <c r="M11" s="48">
        <f>SUM(M12)</f>
        <v>0</v>
      </c>
      <c r="N11" s="49"/>
      <c r="O11" s="48">
        <f>SUM(O12)</f>
        <v>0</v>
      </c>
      <c r="P11" s="50">
        <f>SUM(P12)</f>
        <v>0</v>
      </c>
      <c r="Q11" s="50">
        <f>SUM(Q12)</f>
        <v>0</v>
      </c>
      <c r="R11" s="50">
        <f t="shared" ref="R11:V11" si="4">SUM(R12)</f>
        <v>0</v>
      </c>
      <c r="S11" s="50">
        <f>SUM(S12)</f>
        <v>0</v>
      </c>
      <c r="T11" s="50">
        <f>SUM(T12)</f>
        <v>0</v>
      </c>
      <c r="U11" s="50">
        <f t="shared" si="4"/>
        <v>0</v>
      </c>
      <c r="V11" s="50">
        <f t="shared" si="4"/>
        <v>0</v>
      </c>
      <c r="W11" s="51">
        <f>SUM(W12)</f>
        <v>0</v>
      </c>
      <c r="X11" s="52"/>
    </row>
    <row r="12" spans="1:25" ht="15.75" hidden="1" x14ac:dyDescent="0.25">
      <c r="A12" s="26">
        <v>1</v>
      </c>
      <c r="B12" s="28"/>
      <c r="C12" s="27"/>
      <c r="D12" s="27"/>
      <c r="E12" s="27"/>
      <c r="F12" s="44"/>
      <c r="G12" s="41"/>
      <c r="H12" s="31"/>
      <c r="I12" s="45"/>
      <c r="J12" s="32"/>
      <c r="K12" s="33"/>
      <c r="L12" s="33"/>
      <c r="M12" s="33"/>
      <c r="N12" s="34"/>
      <c r="O12" s="35">
        <v>0</v>
      </c>
      <c r="P12" s="308">
        <f>Q12+S12</f>
        <v>0</v>
      </c>
      <c r="Q12" s="307">
        <f>SUM(R12:R12)</f>
        <v>0</v>
      </c>
      <c r="R12" s="35"/>
      <c r="S12" s="37">
        <f t="shared" ref="S12" si="5">SUM(U12:V12)</f>
        <v>0</v>
      </c>
      <c r="T12" s="277">
        <f>SUM(U12:V12)</f>
        <v>0</v>
      </c>
      <c r="U12" s="306"/>
      <c r="V12" s="37"/>
      <c r="W12" s="37">
        <f>K12-O12-P12</f>
        <v>0</v>
      </c>
      <c r="X12" s="38"/>
    </row>
    <row r="13" spans="1:25" ht="35.25" customHeight="1" x14ac:dyDescent="0.25">
      <c r="A13" s="291" t="s">
        <v>388</v>
      </c>
      <c r="B13" s="292"/>
      <c r="C13" s="292"/>
      <c r="D13" s="292"/>
      <c r="E13" s="292"/>
      <c r="F13" s="292"/>
      <c r="G13" s="292"/>
      <c r="H13" s="292"/>
      <c r="I13" s="292"/>
      <c r="J13" s="292"/>
      <c r="K13" s="55">
        <f>K8+K11</f>
        <v>120253</v>
      </c>
      <c r="L13" s="55">
        <f>L8+L11</f>
        <v>98121</v>
      </c>
      <c r="M13" s="55">
        <f>M8+M11</f>
        <v>22132</v>
      </c>
      <c r="N13" s="55"/>
      <c r="O13" s="55">
        <f t="shared" ref="O13:W13" si="6">O8+O11</f>
        <v>58123</v>
      </c>
      <c r="P13" s="55">
        <f t="shared" si="6"/>
        <v>62130</v>
      </c>
      <c r="Q13" s="55">
        <f t="shared" si="6"/>
        <v>47993</v>
      </c>
      <c r="R13" s="55">
        <f t="shared" si="6"/>
        <v>47993</v>
      </c>
      <c r="S13" s="55">
        <f t="shared" si="6"/>
        <v>0</v>
      </c>
      <c r="T13" s="55">
        <f t="shared" si="6"/>
        <v>14137</v>
      </c>
      <c r="U13" s="55">
        <f t="shared" si="6"/>
        <v>9320</v>
      </c>
      <c r="V13" s="55">
        <f t="shared" si="6"/>
        <v>4817</v>
      </c>
      <c r="W13" s="56">
        <f t="shared" si="6"/>
        <v>0</v>
      </c>
      <c r="X13" s="57"/>
    </row>
    <row r="14" spans="1:25" s="6" customFormat="1" x14ac:dyDescent="0.25">
      <c r="A14" s="4"/>
      <c r="B14" s="4"/>
      <c r="C14" s="4"/>
      <c r="D14" s="4"/>
      <c r="E14" s="4"/>
      <c r="F14" s="4"/>
      <c r="G14" s="58"/>
      <c r="H14" s="4"/>
      <c r="I14" s="59"/>
      <c r="J14" s="60"/>
      <c r="K14" s="61"/>
      <c r="L14" s="61"/>
      <c r="M14" s="61"/>
      <c r="N14" s="62"/>
      <c r="O14" s="62"/>
      <c r="X14" s="63"/>
      <c r="Y14"/>
    </row>
    <row r="15" spans="1:25" s="6" customFormat="1" x14ac:dyDescent="0.25">
      <c r="A15" s="4"/>
      <c r="B15" s="4"/>
      <c r="C15" s="4"/>
      <c r="D15" s="4"/>
      <c r="E15" s="4"/>
      <c r="F15" s="4"/>
      <c r="G15" s="4"/>
      <c r="H15" s="4"/>
      <c r="I15" s="64"/>
      <c r="J15" s="65"/>
      <c r="K15" s="66"/>
      <c r="L15" s="66"/>
      <c r="M15" s="66"/>
      <c r="X15" s="63"/>
      <c r="Y15"/>
    </row>
    <row r="16" spans="1:25" s="6" customFormat="1" ht="18" x14ac:dyDescent="0.25">
      <c r="A16" s="67"/>
      <c r="B16" s="67"/>
      <c r="C16" s="67"/>
      <c r="D16" s="67"/>
      <c r="E16" s="67"/>
      <c r="F16" s="67"/>
      <c r="G16" s="67"/>
      <c r="H16" s="67"/>
      <c r="I16" s="67"/>
      <c r="J16" s="67"/>
      <c r="K16" s="67"/>
      <c r="L16" s="67"/>
      <c r="M16" s="67"/>
      <c r="N16" s="67"/>
      <c r="O16" s="67"/>
      <c r="P16" s="67"/>
      <c r="X16" s="63"/>
      <c r="Y16"/>
    </row>
    <row r="17" spans="1:25" s="73" customFormat="1" x14ac:dyDescent="0.2">
      <c r="A17" s="68"/>
      <c r="B17" s="69"/>
      <c r="C17" s="68"/>
      <c r="D17" s="69"/>
      <c r="E17" s="69"/>
      <c r="F17" s="69"/>
      <c r="G17" s="69"/>
      <c r="H17" s="69"/>
      <c r="I17" s="70"/>
      <c r="J17" s="71"/>
      <c r="K17" s="72"/>
      <c r="L17" s="72"/>
      <c r="M17" s="72"/>
      <c r="X17" s="74"/>
      <c r="Y17" s="68"/>
    </row>
    <row r="18" spans="1:25" s="6" customFormat="1" x14ac:dyDescent="0.25">
      <c r="A18" s="4"/>
      <c r="B18" s="4"/>
      <c r="C18" s="4"/>
      <c r="D18" s="4"/>
      <c r="E18" s="4"/>
      <c r="F18" s="4"/>
      <c r="G18" s="4"/>
      <c r="H18" s="4"/>
      <c r="I18"/>
      <c r="J18" s="65"/>
      <c r="K18" s="66"/>
      <c r="L18" s="66"/>
      <c r="M18" s="66"/>
      <c r="X18" s="63"/>
      <c r="Y18"/>
    </row>
    <row r="19" spans="1:25" s="6" customFormat="1" x14ac:dyDescent="0.25">
      <c r="A19" s="4"/>
      <c r="B19" s="4"/>
      <c r="C19" s="4"/>
      <c r="D19" s="4"/>
      <c r="E19" s="4"/>
      <c r="F19" s="4"/>
      <c r="G19" s="4"/>
      <c r="H19" s="4"/>
      <c r="I19"/>
      <c r="J19" s="65"/>
      <c r="K19" s="66"/>
      <c r="L19" s="66"/>
      <c r="M19" s="66"/>
      <c r="X19" s="63"/>
      <c r="Y19"/>
    </row>
    <row r="20" spans="1:25" s="6" customFormat="1" x14ac:dyDescent="0.25">
      <c r="A20" s="4"/>
      <c r="B20" s="4"/>
      <c r="C20" s="4"/>
      <c r="D20" s="4"/>
      <c r="E20" s="4"/>
      <c r="F20" s="4"/>
      <c r="G20" s="4"/>
      <c r="H20" s="4"/>
      <c r="I20"/>
      <c r="J20" s="65"/>
      <c r="K20" s="66"/>
      <c r="L20" s="66"/>
      <c r="M20" s="66"/>
      <c r="X20" s="63"/>
      <c r="Y20"/>
    </row>
    <row r="21" spans="1:25" s="6" customFormat="1" x14ac:dyDescent="0.25">
      <c r="A21" s="4"/>
      <c r="B21" s="4"/>
      <c r="C21" s="4"/>
      <c r="D21" s="4"/>
      <c r="E21" s="4"/>
      <c r="F21" s="4"/>
      <c r="G21" s="4"/>
      <c r="H21" s="4"/>
      <c r="I21"/>
      <c r="J21" s="65"/>
      <c r="K21" s="66"/>
      <c r="L21" s="66"/>
      <c r="M21" s="66"/>
      <c r="X21" s="63"/>
      <c r="Y21"/>
    </row>
    <row r="22" spans="1:25" s="6" customFormat="1" x14ac:dyDescent="0.25">
      <c r="A22" s="4"/>
      <c r="B22" s="4"/>
      <c r="C22" s="4"/>
      <c r="D22" s="4"/>
      <c r="E22" s="4"/>
      <c r="F22" s="4"/>
      <c r="G22" s="4"/>
      <c r="H22" s="4"/>
      <c r="I22"/>
      <c r="J22" s="65"/>
      <c r="K22" s="66"/>
      <c r="L22" s="66"/>
      <c r="M22" s="66"/>
      <c r="X22" s="63"/>
      <c r="Y22"/>
    </row>
    <row r="23" spans="1:25" s="6" customFormat="1" x14ac:dyDescent="0.25">
      <c r="A23" s="4"/>
      <c r="B23" s="4"/>
      <c r="C23" s="4"/>
      <c r="D23" s="4"/>
      <c r="E23" s="4"/>
      <c r="F23" s="4"/>
      <c r="G23" s="4"/>
      <c r="H23" s="4"/>
      <c r="I23"/>
      <c r="J23" s="65"/>
      <c r="K23" s="66"/>
      <c r="L23" s="66"/>
      <c r="M23" s="66"/>
      <c r="X23" s="63"/>
      <c r="Y23"/>
    </row>
    <row r="24" spans="1:25" s="6" customFormat="1" x14ac:dyDescent="0.25">
      <c r="A24" s="4"/>
      <c r="B24" s="4"/>
      <c r="C24" s="4"/>
      <c r="D24" s="4"/>
      <c r="E24" s="4"/>
      <c r="F24" s="4"/>
      <c r="G24" s="4"/>
      <c r="H24" s="4"/>
      <c r="I24"/>
      <c r="J24" s="65"/>
      <c r="K24" s="66"/>
      <c r="L24" s="66"/>
      <c r="M24" s="66"/>
      <c r="X24" s="63"/>
      <c r="Y24"/>
    </row>
    <row r="25" spans="1:25" s="6" customFormat="1" x14ac:dyDescent="0.25">
      <c r="A25" s="4"/>
      <c r="B25" s="4"/>
      <c r="C25" s="4"/>
      <c r="D25" s="4"/>
      <c r="E25" s="4"/>
      <c r="F25" s="4"/>
      <c r="G25" s="4"/>
      <c r="H25" s="4"/>
      <c r="I25"/>
      <c r="J25" s="65"/>
      <c r="K25" s="66"/>
      <c r="L25" s="66"/>
      <c r="M25" s="66"/>
      <c r="X25" s="63"/>
      <c r="Y25"/>
    </row>
    <row r="26" spans="1:25" s="6" customFormat="1" x14ac:dyDescent="0.25">
      <c r="A26" s="4"/>
      <c r="B26" s="4"/>
      <c r="C26" s="4"/>
      <c r="D26" s="4"/>
      <c r="E26" s="4"/>
      <c r="F26" s="4"/>
      <c r="G26" s="4"/>
      <c r="H26" s="4"/>
      <c r="I26"/>
      <c r="J26" s="65"/>
      <c r="K26" s="66"/>
      <c r="L26" s="66"/>
      <c r="M26" s="66"/>
      <c r="X26" s="63"/>
      <c r="Y26"/>
    </row>
    <row r="27" spans="1:25" s="6" customFormat="1" x14ac:dyDescent="0.25">
      <c r="A27" s="4"/>
      <c r="B27" s="4"/>
      <c r="C27" s="4"/>
      <c r="D27" s="4"/>
      <c r="E27" s="4"/>
      <c r="F27" s="4"/>
      <c r="G27" s="4"/>
      <c r="H27" s="4"/>
      <c r="I27"/>
      <c r="J27" s="65"/>
      <c r="K27" s="66"/>
      <c r="L27" s="66"/>
      <c r="M27" s="66"/>
      <c r="X27" s="63"/>
      <c r="Y27"/>
    </row>
    <row r="28" spans="1:25" s="6" customFormat="1" x14ac:dyDescent="0.25">
      <c r="A28" s="4"/>
      <c r="B28" s="4"/>
      <c r="C28" s="4"/>
      <c r="D28" s="4"/>
      <c r="E28" s="4"/>
      <c r="F28" s="4"/>
      <c r="G28" s="4"/>
      <c r="H28" s="4"/>
      <c r="I28"/>
      <c r="J28" s="65"/>
      <c r="K28" s="66"/>
      <c r="L28" s="66"/>
      <c r="M28" s="66"/>
      <c r="X28" s="63"/>
      <c r="Y28"/>
    </row>
    <row r="29" spans="1:25" s="6" customFormat="1" x14ac:dyDescent="0.25">
      <c r="A29" s="4"/>
      <c r="B29" s="4"/>
      <c r="C29" s="4"/>
      <c r="D29" s="4"/>
      <c r="E29" s="4"/>
      <c r="F29" s="4"/>
      <c r="G29" s="4"/>
      <c r="H29" s="4"/>
      <c r="I29"/>
      <c r="J29" s="65"/>
      <c r="K29" s="66"/>
      <c r="L29" s="66"/>
      <c r="M29" s="66"/>
      <c r="X29" s="63"/>
      <c r="Y29"/>
    </row>
    <row r="30" spans="1:25" s="6" customFormat="1" x14ac:dyDescent="0.25">
      <c r="A30" s="4"/>
      <c r="B30" s="4"/>
      <c r="C30" s="4"/>
      <c r="D30" s="4"/>
      <c r="E30" s="4"/>
      <c r="F30" s="4"/>
      <c r="G30" s="4"/>
      <c r="H30" s="4"/>
      <c r="I30"/>
      <c r="J30" s="65"/>
      <c r="K30" s="66"/>
      <c r="L30" s="66"/>
      <c r="M30" s="66"/>
      <c r="X30" s="63"/>
      <c r="Y30"/>
    </row>
    <row r="31" spans="1:25" s="6" customFormat="1" x14ac:dyDescent="0.25">
      <c r="A31" s="4"/>
      <c r="B31" s="4"/>
      <c r="C31" s="4"/>
      <c r="D31" s="4"/>
      <c r="E31" s="4"/>
      <c r="F31" s="4"/>
      <c r="G31" s="4"/>
      <c r="H31" s="4"/>
      <c r="I31"/>
      <c r="J31" s="65"/>
      <c r="K31" s="66"/>
      <c r="L31" s="66"/>
      <c r="M31" s="66"/>
      <c r="X31" s="63"/>
      <c r="Y31"/>
    </row>
    <row r="32" spans="1:25" s="6" customFormat="1" x14ac:dyDescent="0.25">
      <c r="A32" s="4"/>
      <c r="B32" s="4"/>
      <c r="C32" s="4"/>
      <c r="D32" s="4"/>
      <c r="E32" s="4"/>
      <c r="F32" s="4"/>
      <c r="G32" s="4"/>
      <c r="H32" s="4"/>
      <c r="I32"/>
      <c r="J32" s="65"/>
      <c r="K32" s="66"/>
      <c r="L32" s="66"/>
      <c r="M32" s="66"/>
      <c r="X32" s="63"/>
      <c r="Y32"/>
    </row>
    <row r="33" spans="1:25" s="6" customFormat="1" x14ac:dyDescent="0.25">
      <c r="A33" s="4"/>
      <c r="B33" s="4"/>
      <c r="C33" s="4"/>
      <c r="D33" s="4"/>
      <c r="E33" s="4"/>
      <c r="F33" s="4"/>
      <c r="G33" s="4"/>
      <c r="H33" s="4"/>
      <c r="I33"/>
      <c r="J33" s="65"/>
      <c r="K33" s="66"/>
      <c r="L33" s="66"/>
      <c r="M33" s="66"/>
      <c r="X33" s="63"/>
      <c r="Y33"/>
    </row>
    <row r="34" spans="1:25" s="6" customFormat="1" x14ac:dyDescent="0.25">
      <c r="A34" s="4"/>
      <c r="B34" s="4"/>
      <c r="C34" s="4"/>
      <c r="D34" s="4"/>
      <c r="E34" s="4"/>
      <c r="F34" s="4"/>
      <c r="G34" s="4"/>
      <c r="H34" s="4"/>
      <c r="I34"/>
      <c r="J34" s="65"/>
      <c r="K34" s="66"/>
      <c r="L34" s="66"/>
      <c r="M34" s="66"/>
      <c r="X34" s="63"/>
      <c r="Y34"/>
    </row>
    <row r="35" spans="1:25" s="6" customFormat="1" x14ac:dyDescent="0.25">
      <c r="A35" s="4"/>
      <c r="B35" s="4"/>
      <c r="C35" s="4"/>
      <c r="D35" s="4"/>
      <c r="E35" s="4"/>
      <c r="F35" s="4"/>
      <c r="G35" s="4"/>
      <c r="H35" s="4"/>
      <c r="I35"/>
      <c r="J35" s="4"/>
      <c r="K35" s="66"/>
      <c r="L35" s="66"/>
      <c r="M35" s="66"/>
      <c r="X35" s="63"/>
      <c r="Y35"/>
    </row>
    <row r="36" spans="1:25" s="6" customFormat="1" x14ac:dyDescent="0.25">
      <c r="A36" s="4"/>
      <c r="B36" s="4"/>
      <c r="C36" s="4"/>
      <c r="D36" s="4"/>
      <c r="E36" s="4"/>
      <c r="F36" s="4"/>
      <c r="G36" s="4"/>
      <c r="H36" s="4"/>
      <c r="I36"/>
      <c r="J36" s="4"/>
      <c r="K36" s="66"/>
      <c r="L36" s="66"/>
      <c r="M36" s="66"/>
      <c r="X36" s="63"/>
      <c r="Y36"/>
    </row>
    <row r="37" spans="1:25" s="6" customFormat="1" x14ac:dyDescent="0.25">
      <c r="A37" s="4"/>
      <c r="B37" s="4"/>
      <c r="C37" s="4"/>
      <c r="D37" s="4"/>
      <c r="E37" s="4"/>
      <c r="F37" s="4"/>
      <c r="G37" s="4"/>
      <c r="H37" s="4"/>
      <c r="I37"/>
      <c r="J37" s="4"/>
      <c r="K37" s="66"/>
      <c r="L37" s="66"/>
      <c r="M37" s="66"/>
      <c r="X37" s="63"/>
      <c r="Y37"/>
    </row>
    <row r="38" spans="1:25" s="6" customFormat="1" x14ac:dyDescent="0.25">
      <c r="A38" s="4"/>
      <c r="B38" s="4"/>
      <c r="C38" s="4"/>
      <c r="D38" s="4"/>
      <c r="E38" s="4"/>
      <c r="F38" s="4"/>
      <c r="G38" s="4"/>
      <c r="H38" s="4"/>
      <c r="I38"/>
      <c r="J38" s="4"/>
      <c r="K38" s="66"/>
      <c r="L38" s="66"/>
      <c r="M38" s="66"/>
      <c r="X38" s="63"/>
      <c r="Y38"/>
    </row>
    <row r="39" spans="1:25" s="6" customFormat="1" x14ac:dyDescent="0.25">
      <c r="A39" s="4"/>
      <c r="B39" s="4"/>
      <c r="C39" s="4"/>
      <c r="D39" s="4"/>
      <c r="E39" s="4"/>
      <c r="F39" s="4"/>
      <c r="G39" s="4"/>
      <c r="H39" s="4"/>
      <c r="I39"/>
      <c r="J39" s="4"/>
      <c r="K39" s="66"/>
      <c r="L39" s="66"/>
      <c r="M39" s="66"/>
      <c r="X39" s="63"/>
      <c r="Y39"/>
    </row>
    <row r="40" spans="1:25" s="6" customFormat="1" x14ac:dyDescent="0.25">
      <c r="A40" s="4"/>
      <c r="B40" s="4"/>
      <c r="C40" s="4"/>
      <c r="D40" s="4"/>
      <c r="E40" s="4"/>
      <c r="F40" s="4"/>
      <c r="G40" s="4"/>
      <c r="H40" s="4"/>
      <c r="I40"/>
      <c r="J40" s="4"/>
      <c r="K40" s="66"/>
      <c r="L40" s="66"/>
      <c r="M40" s="66"/>
      <c r="X40" s="63"/>
      <c r="Y40"/>
    </row>
    <row r="41" spans="1:25" s="6" customFormat="1" x14ac:dyDescent="0.25">
      <c r="A41" s="4"/>
      <c r="B41" s="4"/>
      <c r="C41" s="4"/>
      <c r="D41" s="4"/>
      <c r="E41" s="4"/>
      <c r="F41" s="4"/>
      <c r="G41" s="4"/>
      <c r="H41" s="4"/>
      <c r="I41"/>
      <c r="J41" s="4"/>
      <c r="K41" s="66"/>
      <c r="L41" s="66"/>
      <c r="M41" s="66"/>
      <c r="X41" s="63"/>
      <c r="Y41"/>
    </row>
    <row r="42" spans="1:25" s="6" customFormat="1" x14ac:dyDescent="0.25">
      <c r="A42" s="4"/>
      <c r="B42" s="4"/>
      <c r="C42" s="4"/>
      <c r="D42" s="4"/>
      <c r="E42" s="4"/>
      <c r="F42" s="4"/>
      <c r="G42" s="4"/>
      <c r="H42" s="4"/>
      <c r="I42"/>
      <c r="J42" s="4"/>
      <c r="K42" s="66"/>
      <c r="L42" s="66"/>
      <c r="M42" s="66"/>
      <c r="X42" s="63"/>
      <c r="Y42"/>
    </row>
    <row r="43" spans="1:25" s="6" customFormat="1" x14ac:dyDescent="0.25">
      <c r="A43" s="4"/>
      <c r="B43" s="4"/>
      <c r="C43" s="4"/>
      <c r="D43" s="4"/>
      <c r="E43" s="4"/>
      <c r="F43" s="4"/>
      <c r="G43" s="4"/>
      <c r="H43" s="4"/>
      <c r="I43"/>
      <c r="J43" s="4"/>
      <c r="K43" s="66"/>
      <c r="L43" s="66"/>
      <c r="M43" s="66"/>
      <c r="X43" s="63"/>
      <c r="Y43"/>
    </row>
    <row r="44" spans="1:25" s="6" customFormat="1" x14ac:dyDescent="0.25">
      <c r="A44" s="4"/>
      <c r="B44" s="4"/>
      <c r="C44" s="4"/>
      <c r="D44" s="4"/>
      <c r="E44" s="4"/>
      <c r="F44" s="4"/>
      <c r="G44" s="4"/>
      <c r="H44" s="4"/>
      <c r="I44"/>
      <c r="J44" s="4"/>
      <c r="K44" s="66"/>
      <c r="L44" s="66"/>
      <c r="M44" s="66"/>
      <c r="X44" s="63"/>
      <c r="Y44"/>
    </row>
    <row r="45" spans="1:25" s="6" customFormat="1" x14ac:dyDescent="0.25">
      <c r="A45" s="4"/>
      <c r="B45" s="4"/>
      <c r="C45" s="4"/>
      <c r="D45" s="4"/>
      <c r="E45" s="4"/>
      <c r="F45" s="4"/>
      <c r="G45" s="4"/>
      <c r="H45" s="4"/>
      <c r="I45"/>
      <c r="J45" s="4"/>
      <c r="K45" s="66"/>
      <c r="L45" s="66"/>
      <c r="M45" s="66"/>
      <c r="X45" s="63"/>
      <c r="Y45"/>
    </row>
    <row r="46" spans="1:25" s="6" customFormat="1" x14ac:dyDescent="0.25">
      <c r="A46"/>
      <c r="B46"/>
      <c r="C46"/>
      <c r="D46"/>
      <c r="E46"/>
      <c r="F46"/>
      <c r="G46"/>
      <c r="H46"/>
      <c r="I46"/>
      <c r="J46" s="4"/>
      <c r="K46" s="66"/>
      <c r="L46" s="66"/>
      <c r="M46" s="66"/>
      <c r="X46" s="63"/>
      <c r="Y46"/>
    </row>
    <row r="47" spans="1:25" s="6" customFormat="1" x14ac:dyDescent="0.25">
      <c r="A47"/>
      <c r="B47"/>
      <c r="C47"/>
      <c r="D47"/>
      <c r="E47"/>
      <c r="F47"/>
      <c r="G47"/>
      <c r="H47"/>
      <c r="I47"/>
      <c r="J47" s="4"/>
      <c r="K47" s="66"/>
      <c r="L47" s="66"/>
      <c r="M47" s="66"/>
      <c r="X47" s="63"/>
      <c r="Y47"/>
    </row>
    <row r="48" spans="1:25" s="6" customFormat="1" x14ac:dyDescent="0.25">
      <c r="A48"/>
      <c r="B48"/>
      <c r="C48"/>
      <c r="D48"/>
      <c r="E48"/>
      <c r="F48"/>
      <c r="G48"/>
      <c r="H48"/>
      <c r="I48"/>
      <c r="J48" s="4"/>
      <c r="K48" s="66"/>
      <c r="L48" s="66"/>
      <c r="M48" s="66"/>
      <c r="X48" s="63"/>
      <c r="Y48"/>
    </row>
    <row r="49" spans="1:25" s="6" customFormat="1" x14ac:dyDescent="0.25">
      <c r="A49"/>
      <c r="B49"/>
      <c r="C49"/>
      <c r="D49"/>
      <c r="E49"/>
      <c r="F49"/>
      <c r="G49"/>
      <c r="H49"/>
      <c r="I49"/>
      <c r="J49" s="4"/>
      <c r="K49" s="66"/>
      <c r="L49" s="66"/>
      <c r="M49" s="66"/>
      <c r="X49" s="63"/>
      <c r="Y49"/>
    </row>
    <row r="50" spans="1:25" s="6" customFormat="1" x14ac:dyDescent="0.25">
      <c r="A50"/>
      <c r="B50"/>
      <c r="C50"/>
      <c r="D50"/>
      <c r="E50"/>
      <c r="F50"/>
      <c r="G50"/>
      <c r="H50"/>
      <c r="I50"/>
      <c r="J50" s="4"/>
      <c r="K50" s="66"/>
      <c r="L50" s="66"/>
      <c r="M50" s="66"/>
      <c r="X50" s="63"/>
      <c r="Y50"/>
    </row>
    <row r="51" spans="1:25" s="6" customFormat="1" x14ac:dyDescent="0.25">
      <c r="A51"/>
      <c r="B51"/>
      <c r="C51"/>
      <c r="D51"/>
      <c r="E51"/>
      <c r="F51"/>
      <c r="G51"/>
      <c r="H51"/>
      <c r="I51"/>
      <c r="J51" s="4"/>
      <c r="K51" s="66"/>
      <c r="L51" s="66"/>
      <c r="M51" s="66"/>
      <c r="X51" s="63"/>
      <c r="Y51"/>
    </row>
    <row r="52" spans="1:25" s="6" customFormat="1" x14ac:dyDescent="0.25">
      <c r="A52"/>
      <c r="B52"/>
      <c r="C52"/>
      <c r="D52"/>
      <c r="E52"/>
      <c r="F52"/>
      <c r="G52"/>
      <c r="H52"/>
      <c r="I52"/>
      <c r="J52" s="4"/>
      <c r="K52" s="66"/>
      <c r="L52" s="66"/>
      <c r="M52" s="66"/>
      <c r="X52" s="63"/>
      <c r="Y52"/>
    </row>
    <row r="53" spans="1:25" s="6" customFormat="1" x14ac:dyDescent="0.25">
      <c r="A53"/>
      <c r="B53"/>
      <c r="C53"/>
      <c r="D53"/>
      <c r="E53"/>
      <c r="F53"/>
      <c r="G53"/>
      <c r="H53"/>
      <c r="I53"/>
      <c r="J53" s="4"/>
      <c r="K53" s="66"/>
      <c r="L53" s="66"/>
      <c r="M53" s="66"/>
      <c r="X53" s="63"/>
      <c r="Y53"/>
    </row>
    <row r="54" spans="1:25" s="6" customFormat="1" x14ac:dyDescent="0.25">
      <c r="A54"/>
      <c r="B54"/>
      <c r="C54"/>
      <c r="D54"/>
      <c r="E54"/>
      <c r="F54"/>
      <c r="G54"/>
      <c r="H54"/>
      <c r="I54"/>
      <c r="J54" s="4"/>
      <c r="K54" s="66"/>
      <c r="L54" s="66"/>
      <c r="M54" s="66"/>
      <c r="X54" s="63"/>
      <c r="Y54"/>
    </row>
    <row r="55" spans="1:25" s="6" customFormat="1" x14ac:dyDescent="0.25">
      <c r="A55"/>
      <c r="B55"/>
      <c r="C55"/>
      <c r="D55"/>
      <c r="E55"/>
      <c r="F55"/>
      <c r="G55"/>
      <c r="H55"/>
      <c r="I55"/>
      <c r="J55" s="4"/>
      <c r="K55" s="66"/>
      <c r="L55" s="66"/>
      <c r="M55" s="66"/>
      <c r="X55" s="63"/>
      <c r="Y55"/>
    </row>
    <row r="56" spans="1:25" s="6" customFormat="1" x14ac:dyDescent="0.25">
      <c r="A56"/>
      <c r="B56"/>
      <c r="C56"/>
      <c r="D56"/>
      <c r="E56"/>
      <c r="F56"/>
      <c r="G56"/>
      <c r="H56"/>
      <c r="I56"/>
      <c r="J56" s="4"/>
      <c r="K56" s="66"/>
      <c r="L56" s="66"/>
      <c r="M56" s="66"/>
      <c r="X56" s="63"/>
      <c r="Y56"/>
    </row>
    <row r="57" spans="1:25" s="6" customFormat="1" x14ac:dyDescent="0.25">
      <c r="A57"/>
      <c r="B57"/>
      <c r="C57"/>
      <c r="D57"/>
      <c r="E57"/>
      <c r="F57"/>
      <c r="G57"/>
      <c r="H57"/>
      <c r="I57"/>
      <c r="J57" s="4"/>
      <c r="K57" s="66"/>
      <c r="L57" s="66"/>
      <c r="M57" s="66"/>
      <c r="X57" s="63"/>
      <c r="Y57"/>
    </row>
    <row r="58" spans="1:25" s="6" customFormat="1" x14ac:dyDescent="0.25">
      <c r="A58"/>
      <c r="B58"/>
      <c r="C58"/>
      <c r="D58"/>
      <c r="E58"/>
      <c r="F58"/>
      <c r="G58"/>
      <c r="H58"/>
      <c r="I58"/>
      <c r="J58" s="4"/>
      <c r="K58" s="66"/>
      <c r="L58" s="66"/>
      <c r="M58" s="66"/>
      <c r="X58" s="63"/>
      <c r="Y58"/>
    </row>
    <row r="59" spans="1:25" s="6" customFormat="1" x14ac:dyDescent="0.25">
      <c r="A59"/>
      <c r="B59"/>
      <c r="C59"/>
      <c r="D59"/>
      <c r="E59"/>
      <c r="F59"/>
      <c r="G59"/>
      <c r="H59"/>
      <c r="I59"/>
      <c r="J59" s="4"/>
      <c r="K59" s="66"/>
      <c r="L59" s="66"/>
      <c r="M59" s="66"/>
      <c r="X59" s="63"/>
      <c r="Y59"/>
    </row>
    <row r="60" spans="1:25" s="6" customFormat="1" x14ac:dyDescent="0.25">
      <c r="A60"/>
      <c r="B60"/>
      <c r="C60"/>
      <c r="D60"/>
      <c r="E60"/>
      <c r="F60"/>
      <c r="G60"/>
      <c r="H60"/>
      <c r="I60"/>
      <c r="J60" s="4"/>
      <c r="K60" s="66"/>
      <c r="L60" s="66"/>
      <c r="M60" s="66"/>
      <c r="X60" s="63"/>
      <c r="Y60"/>
    </row>
    <row r="61" spans="1:25" s="6" customFormat="1" x14ac:dyDescent="0.25">
      <c r="A61"/>
      <c r="B61"/>
      <c r="C61"/>
      <c r="D61"/>
      <c r="E61"/>
      <c r="F61"/>
      <c r="G61"/>
      <c r="H61"/>
      <c r="I61"/>
      <c r="J61" s="4"/>
      <c r="K61" s="66"/>
      <c r="L61" s="66"/>
      <c r="M61" s="66"/>
      <c r="X61" s="63"/>
      <c r="Y61"/>
    </row>
    <row r="62" spans="1:25" s="6" customFormat="1" x14ac:dyDescent="0.25">
      <c r="A62"/>
      <c r="B62"/>
      <c r="C62"/>
      <c r="D62"/>
      <c r="E62"/>
      <c r="F62"/>
      <c r="G62"/>
      <c r="H62"/>
      <c r="I62"/>
      <c r="J62" s="4"/>
      <c r="K62" s="66"/>
      <c r="L62" s="66"/>
      <c r="M62" s="66"/>
      <c r="X62" s="63"/>
      <c r="Y62"/>
    </row>
    <row r="63" spans="1:25" s="6" customFormat="1" x14ac:dyDescent="0.25">
      <c r="A63"/>
      <c r="B63"/>
      <c r="C63"/>
      <c r="D63"/>
      <c r="E63"/>
      <c r="F63"/>
      <c r="G63"/>
      <c r="H63"/>
      <c r="I63"/>
      <c r="J63" s="4"/>
      <c r="K63" s="66"/>
      <c r="L63" s="66"/>
      <c r="M63" s="66"/>
      <c r="X63" s="63"/>
      <c r="Y63"/>
    </row>
    <row r="64" spans="1:25" s="6" customFormat="1" x14ac:dyDescent="0.25">
      <c r="A64"/>
      <c r="B64"/>
      <c r="C64"/>
      <c r="D64"/>
      <c r="E64"/>
      <c r="F64"/>
      <c r="G64"/>
      <c r="H64"/>
      <c r="I64"/>
      <c r="J64" s="4"/>
      <c r="K64" s="66"/>
      <c r="L64" s="66"/>
      <c r="M64" s="66"/>
      <c r="X64" s="63"/>
      <c r="Y64"/>
    </row>
    <row r="65" spans="1:25" s="6" customFormat="1" x14ac:dyDescent="0.25">
      <c r="A65"/>
      <c r="B65"/>
      <c r="C65"/>
      <c r="D65"/>
      <c r="E65"/>
      <c r="F65"/>
      <c r="G65"/>
      <c r="H65"/>
      <c r="I65"/>
      <c r="J65" s="4"/>
      <c r="K65" s="66"/>
      <c r="L65" s="66"/>
      <c r="M65" s="66"/>
      <c r="X65" s="63"/>
      <c r="Y65"/>
    </row>
    <row r="66" spans="1:25" s="6" customFormat="1" x14ac:dyDescent="0.25">
      <c r="A66"/>
      <c r="B66"/>
      <c r="C66"/>
      <c r="D66"/>
      <c r="E66"/>
      <c r="F66"/>
      <c r="G66"/>
      <c r="H66"/>
      <c r="I66"/>
      <c r="J66" s="4"/>
      <c r="K66" s="66"/>
      <c r="L66" s="66"/>
      <c r="M66" s="66"/>
      <c r="X66" s="63"/>
      <c r="Y66"/>
    </row>
    <row r="67" spans="1:25" s="6" customFormat="1" x14ac:dyDescent="0.25">
      <c r="A67"/>
      <c r="B67"/>
      <c r="C67"/>
      <c r="D67"/>
      <c r="E67"/>
      <c r="F67"/>
      <c r="G67"/>
      <c r="H67"/>
      <c r="I67"/>
      <c r="J67" s="4"/>
      <c r="K67" s="66"/>
      <c r="L67" s="66"/>
      <c r="M67" s="66"/>
      <c r="X67" s="63"/>
      <c r="Y67"/>
    </row>
    <row r="68" spans="1:25" s="6" customFormat="1" x14ac:dyDescent="0.25">
      <c r="A68"/>
      <c r="B68"/>
      <c r="C68"/>
      <c r="D68"/>
      <c r="E68"/>
      <c r="F68"/>
      <c r="G68"/>
      <c r="H68"/>
      <c r="I68"/>
      <c r="J68" s="4"/>
      <c r="K68" s="66"/>
      <c r="L68" s="66"/>
      <c r="M68" s="66"/>
      <c r="X68" s="63"/>
      <c r="Y68"/>
    </row>
    <row r="69" spans="1:25" s="6" customFormat="1" x14ac:dyDescent="0.25">
      <c r="A69"/>
      <c r="B69"/>
      <c r="C69"/>
      <c r="D69"/>
      <c r="E69"/>
      <c r="F69"/>
      <c r="G69"/>
      <c r="H69"/>
      <c r="I69"/>
      <c r="J69" s="4"/>
      <c r="K69" s="66"/>
      <c r="L69" s="66"/>
      <c r="M69" s="66"/>
      <c r="X69" s="63"/>
      <c r="Y69"/>
    </row>
    <row r="70" spans="1:25" s="6" customFormat="1" x14ac:dyDescent="0.25">
      <c r="A70"/>
      <c r="B70"/>
      <c r="C70"/>
      <c r="D70"/>
      <c r="E70"/>
      <c r="F70"/>
      <c r="G70"/>
      <c r="H70"/>
      <c r="I70"/>
      <c r="J70" s="4"/>
      <c r="K70" s="66"/>
      <c r="L70" s="66"/>
      <c r="M70" s="66"/>
      <c r="X70" s="63"/>
      <c r="Y70"/>
    </row>
    <row r="71" spans="1:25" s="6" customFormat="1" x14ac:dyDescent="0.25">
      <c r="A71"/>
      <c r="B71"/>
      <c r="C71"/>
      <c r="D71"/>
      <c r="E71"/>
      <c r="F71"/>
      <c r="G71"/>
      <c r="H71"/>
      <c r="I71"/>
      <c r="J71" s="4"/>
      <c r="K71" s="66"/>
      <c r="L71" s="66"/>
      <c r="M71" s="66"/>
      <c r="X71" s="63"/>
      <c r="Y71"/>
    </row>
    <row r="72" spans="1:25" s="6" customFormat="1" x14ac:dyDescent="0.25">
      <c r="A72"/>
      <c r="B72"/>
      <c r="C72"/>
      <c r="D72"/>
      <c r="E72"/>
      <c r="F72"/>
      <c r="G72"/>
      <c r="H72"/>
      <c r="I72"/>
      <c r="J72" s="4"/>
      <c r="K72" s="66"/>
      <c r="L72" s="66"/>
      <c r="M72" s="66"/>
      <c r="X72" s="63"/>
      <c r="Y72"/>
    </row>
    <row r="73" spans="1:25" s="6" customFormat="1" x14ac:dyDescent="0.25">
      <c r="A73"/>
      <c r="B73"/>
      <c r="C73"/>
      <c r="D73"/>
      <c r="E73"/>
      <c r="F73"/>
      <c r="G73"/>
      <c r="H73"/>
      <c r="I73"/>
      <c r="J73" s="4"/>
      <c r="K73" s="66"/>
      <c r="L73" s="66"/>
      <c r="M73" s="66"/>
      <c r="X73" s="63"/>
      <c r="Y73"/>
    </row>
    <row r="74" spans="1:25" s="6" customFormat="1" x14ac:dyDescent="0.25">
      <c r="A74"/>
      <c r="B74"/>
      <c r="C74"/>
      <c r="D74"/>
      <c r="E74"/>
      <c r="F74"/>
      <c r="G74"/>
      <c r="H74"/>
      <c r="I74"/>
      <c r="J74" s="4"/>
      <c r="K74" s="66"/>
      <c r="L74" s="66"/>
      <c r="M74" s="66"/>
      <c r="X74" s="63"/>
      <c r="Y74"/>
    </row>
    <row r="75" spans="1:25" s="6" customFormat="1" x14ac:dyDescent="0.25">
      <c r="A75"/>
      <c r="B75"/>
      <c r="C75"/>
      <c r="D75"/>
      <c r="E75"/>
      <c r="F75"/>
      <c r="G75"/>
      <c r="H75"/>
      <c r="I75"/>
      <c r="J75" s="4"/>
      <c r="K75" s="66"/>
      <c r="L75" s="66"/>
      <c r="M75" s="66"/>
      <c r="X75" s="63"/>
      <c r="Y75"/>
    </row>
    <row r="76" spans="1:25" s="6" customFormat="1" x14ac:dyDescent="0.25">
      <c r="A76"/>
      <c r="B76"/>
      <c r="C76"/>
      <c r="D76"/>
      <c r="E76"/>
      <c r="F76"/>
      <c r="G76"/>
      <c r="H76"/>
      <c r="I76"/>
      <c r="J76" s="4"/>
      <c r="K76" s="66"/>
      <c r="L76" s="66"/>
      <c r="M76" s="66"/>
      <c r="X76" s="63"/>
      <c r="Y76"/>
    </row>
    <row r="77" spans="1:25" s="6" customFormat="1" x14ac:dyDescent="0.25">
      <c r="A77"/>
      <c r="B77"/>
      <c r="C77"/>
      <c r="D77"/>
      <c r="E77"/>
      <c r="F77"/>
      <c r="G77"/>
      <c r="H77"/>
      <c r="I77"/>
      <c r="J77" s="4"/>
      <c r="K77" s="66"/>
      <c r="L77" s="66"/>
      <c r="M77" s="66"/>
      <c r="X77" s="63"/>
      <c r="Y77"/>
    </row>
    <row r="78" spans="1:25" s="6" customFormat="1" x14ac:dyDescent="0.25">
      <c r="A78"/>
      <c r="B78"/>
      <c r="C78"/>
      <c r="D78"/>
      <c r="E78"/>
      <c r="F78"/>
      <c r="G78"/>
      <c r="H78"/>
      <c r="I78"/>
      <c r="J78" s="4"/>
      <c r="K78" s="66"/>
      <c r="L78" s="66"/>
      <c r="M78" s="66"/>
      <c r="X78" s="63"/>
      <c r="Y78"/>
    </row>
    <row r="79" spans="1:25" s="6" customFormat="1" x14ac:dyDescent="0.25">
      <c r="A79"/>
      <c r="B79"/>
      <c r="C79"/>
      <c r="D79"/>
      <c r="E79"/>
      <c r="F79"/>
      <c r="G79"/>
      <c r="H79"/>
      <c r="I79"/>
      <c r="J79" s="4"/>
      <c r="K79" s="66"/>
      <c r="L79" s="66"/>
      <c r="M79" s="66"/>
      <c r="X79" s="63"/>
      <c r="Y79"/>
    </row>
    <row r="80" spans="1:25" s="6" customFormat="1" x14ac:dyDescent="0.25">
      <c r="A80"/>
      <c r="B80"/>
      <c r="C80"/>
      <c r="D80"/>
      <c r="E80"/>
      <c r="F80"/>
      <c r="G80"/>
      <c r="H80"/>
      <c r="I80"/>
      <c r="J80" s="4"/>
      <c r="K80" s="66"/>
      <c r="L80" s="66"/>
      <c r="M80" s="66"/>
      <c r="X80" s="63"/>
      <c r="Y80"/>
    </row>
    <row r="81" spans="1:25" s="6" customFormat="1" x14ac:dyDescent="0.25">
      <c r="A81"/>
      <c r="B81"/>
      <c r="C81"/>
      <c r="D81"/>
      <c r="E81"/>
      <c r="F81"/>
      <c r="G81"/>
      <c r="H81"/>
      <c r="I81"/>
      <c r="J81" s="4"/>
      <c r="K81" s="66"/>
      <c r="L81" s="66"/>
      <c r="M81" s="66"/>
      <c r="X81" s="63"/>
      <c r="Y81"/>
    </row>
    <row r="82" spans="1:25" s="6" customFormat="1" x14ac:dyDescent="0.25">
      <c r="A82"/>
      <c r="B82"/>
      <c r="C82"/>
      <c r="D82"/>
      <c r="E82"/>
      <c r="F82"/>
      <c r="G82"/>
      <c r="H82"/>
      <c r="I82"/>
      <c r="J82" s="4"/>
      <c r="K82" s="66"/>
      <c r="L82" s="66"/>
      <c r="M82" s="66"/>
      <c r="X82" s="63"/>
      <c r="Y82"/>
    </row>
    <row r="83" spans="1:25" s="6" customFormat="1" x14ac:dyDescent="0.25">
      <c r="A83"/>
      <c r="B83"/>
      <c r="C83"/>
      <c r="D83"/>
      <c r="E83"/>
      <c r="F83"/>
      <c r="G83"/>
      <c r="H83"/>
      <c r="I83"/>
      <c r="J83" s="4"/>
      <c r="K83" s="66"/>
      <c r="L83" s="66"/>
      <c r="M83" s="66"/>
      <c r="X83" s="63"/>
      <c r="Y83"/>
    </row>
    <row r="84" spans="1:25" s="6" customFormat="1" x14ac:dyDescent="0.25">
      <c r="A84"/>
      <c r="B84"/>
      <c r="C84"/>
      <c r="D84"/>
      <c r="E84"/>
      <c r="F84"/>
      <c r="G84"/>
      <c r="H84"/>
      <c r="I84"/>
      <c r="J84" s="4"/>
      <c r="K84" s="66"/>
      <c r="L84" s="66"/>
      <c r="M84" s="66"/>
      <c r="X84" s="63"/>
      <c r="Y84"/>
    </row>
    <row r="85" spans="1:25" s="6" customFormat="1" x14ac:dyDescent="0.25">
      <c r="A85"/>
      <c r="B85"/>
      <c r="C85"/>
      <c r="D85"/>
      <c r="E85"/>
      <c r="F85"/>
      <c r="G85"/>
      <c r="H85"/>
      <c r="I85"/>
      <c r="J85" s="4"/>
      <c r="K85" s="66"/>
      <c r="L85" s="66"/>
      <c r="M85" s="66"/>
      <c r="X85" s="63"/>
      <c r="Y85"/>
    </row>
    <row r="86" spans="1:25" s="6" customFormat="1" x14ac:dyDescent="0.25">
      <c r="A86"/>
      <c r="B86"/>
      <c r="C86"/>
      <c r="D86"/>
      <c r="E86"/>
      <c r="F86"/>
      <c r="G86"/>
      <c r="H86"/>
      <c r="I86"/>
      <c r="J86" s="4"/>
      <c r="K86" s="66"/>
      <c r="L86" s="66"/>
      <c r="M86" s="66"/>
      <c r="X86" s="63"/>
      <c r="Y86"/>
    </row>
    <row r="87" spans="1:25" s="6" customFormat="1" x14ac:dyDescent="0.25">
      <c r="A87"/>
      <c r="B87"/>
      <c r="C87"/>
      <c r="D87"/>
      <c r="E87"/>
      <c r="F87"/>
      <c r="G87"/>
      <c r="H87"/>
      <c r="I87"/>
      <c r="J87" s="4"/>
      <c r="K87" s="66"/>
      <c r="L87" s="66"/>
      <c r="M87" s="66"/>
      <c r="X87" s="63"/>
      <c r="Y87"/>
    </row>
    <row r="88" spans="1:25" s="6" customFormat="1" x14ac:dyDescent="0.25">
      <c r="A88"/>
      <c r="B88"/>
      <c r="C88"/>
      <c r="D88"/>
      <c r="E88"/>
      <c r="F88"/>
      <c r="G88"/>
      <c r="H88"/>
      <c r="I88"/>
      <c r="J88" s="4"/>
      <c r="K88" s="66"/>
      <c r="L88" s="66"/>
      <c r="M88" s="66"/>
      <c r="X88" s="63"/>
      <c r="Y88"/>
    </row>
    <row r="89" spans="1:25" s="6" customFormat="1" x14ac:dyDescent="0.25">
      <c r="A89"/>
      <c r="B89"/>
      <c r="C89"/>
      <c r="D89"/>
      <c r="E89"/>
      <c r="F89"/>
      <c r="G89"/>
      <c r="H89"/>
      <c r="I89"/>
      <c r="J89" s="4"/>
      <c r="K89" s="66"/>
      <c r="L89" s="66"/>
      <c r="M89" s="66"/>
      <c r="X89" s="63"/>
      <c r="Y89"/>
    </row>
    <row r="90" spans="1:25" s="6" customFormat="1" x14ac:dyDescent="0.25">
      <c r="A90"/>
      <c r="B90"/>
      <c r="C90"/>
      <c r="D90"/>
      <c r="E90"/>
      <c r="F90"/>
      <c r="G90"/>
      <c r="H90"/>
      <c r="I90"/>
      <c r="J90" s="4"/>
      <c r="K90" s="66"/>
      <c r="L90" s="66"/>
      <c r="M90" s="66"/>
      <c r="X90" s="63"/>
      <c r="Y90"/>
    </row>
    <row r="91" spans="1:25" s="6" customFormat="1" x14ac:dyDescent="0.25">
      <c r="A91"/>
      <c r="B91"/>
      <c r="C91"/>
      <c r="D91"/>
      <c r="E91"/>
      <c r="F91"/>
      <c r="G91"/>
      <c r="H91"/>
      <c r="I91"/>
      <c r="J91" s="4"/>
      <c r="K91" s="66"/>
      <c r="L91" s="66"/>
      <c r="M91" s="66"/>
      <c r="X91" s="63"/>
      <c r="Y91"/>
    </row>
    <row r="92" spans="1:25" s="6" customFormat="1" x14ac:dyDescent="0.25">
      <c r="A92"/>
      <c r="B92"/>
      <c r="C92"/>
      <c r="D92"/>
      <c r="E92"/>
      <c r="F92"/>
      <c r="G92"/>
      <c r="H92"/>
      <c r="I92"/>
      <c r="J92" s="4"/>
      <c r="K92" s="66"/>
      <c r="L92" s="66"/>
      <c r="M92" s="66"/>
      <c r="X92" s="63"/>
      <c r="Y92"/>
    </row>
    <row r="93" spans="1:25" s="6" customFormat="1" x14ac:dyDescent="0.25">
      <c r="A93"/>
      <c r="B93"/>
      <c r="C93"/>
      <c r="D93"/>
      <c r="E93"/>
      <c r="F93"/>
      <c r="G93"/>
      <c r="H93"/>
      <c r="I93"/>
      <c r="J93" s="4"/>
      <c r="K93" s="66"/>
      <c r="L93" s="66"/>
      <c r="M93" s="66"/>
      <c r="X93" s="63"/>
      <c r="Y93"/>
    </row>
    <row r="94" spans="1:25" s="6" customFormat="1" x14ac:dyDescent="0.25">
      <c r="A94"/>
      <c r="B94"/>
      <c r="C94"/>
      <c r="D94"/>
      <c r="E94"/>
      <c r="F94"/>
      <c r="G94"/>
      <c r="H94"/>
      <c r="I94"/>
      <c r="J94" s="4"/>
      <c r="K94" s="66"/>
      <c r="L94" s="66"/>
      <c r="M94" s="66"/>
      <c r="X94" s="63"/>
      <c r="Y94"/>
    </row>
    <row r="95" spans="1:25" s="6" customFormat="1" x14ac:dyDescent="0.25">
      <c r="A95"/>
      <c r="B95"/>
      <c r="C95"/>
      <c r="D95"/>
      <c r="E95"/>
      <c r="F95"/>
      <c r="G95"/>
      <c r="H95"/>
      <c r="I95"/>
      <c r="J95" s="4"/>
      <c r="K95" s="66"/>
      <c r="L95" s="66"/>
      <c r="M95" s="66"/>
      <c r="X95" s="63"/>
      <c r="Y95"/>
    </row>
    <row r="96" spans="1:25" s="6" customFormat="1" x14ac:dyDescent="0.25">
      <c r="A96"/>
      <c r="B96"/>
      <c r="C96"/>
      <c r="D96"/>
      <c r="E96"/>
      <c r="F96"/>
      <c r="G96"/>
      <c r="H96"/>
      <c r="I96"/>
      <c r="J96" s="4"/>
      <c r="K96" s="66"/>
      <c r="L96" s="66"/>
      <c r="M96" s="66"/>
      <c r="X96" s="63"/>
      <c r="Y96"/>
    </row>
    <row r="97" spans="1:25" s="6" customFormat="1" x14ac:dyDescent="0.25">
      <c r="A97"/>
      <c r="B97"/>
      <c r="C97"/>
      <c r="D97"/>
      <c r="E97"/>
      <c r="F97"/>
      <c r="G97"/>
      <c r="H97"/>
      <c r="I97"/>
      <c r="J97" s="4"/>
      <c r="K97" s="66"/>
      <c r="L97" s="66"/>
      <c r="M97" s="66"/>
      <c r="X97" s="63"/>
      <c r="Y97"/>
    </row>
  </sheetData>
  <mergeCells count="23">
    <mergeCell ref="X6:X7"/>
    <mergeCell ref="P6:P7"/>
    <mergeCell ref="Q6:Q7"/>
    <mergeCell ref="R6:S6"/>
    <mergeCell ref="T6:T7"/>
    <mergeCell ref="U6:V6"/>
    <mergeCell ref="W6:W7"/>
    <mergeCell ref="O6:O7"/>
    <mergeCell ref="A5:W5"/>
    <mergeCell ref="A6:A7"/>
    <mergeCell ref="B6:B7"/>
    <mergeCell ref="C6:C7"/>
    <mergeCell ref="D6:D7"/>
    <mergeCell ref="E6:E7"/>
    <mergeCell ref="F6:F7"/>
    <mergeCell ref="G6:G7"/>
    <mergeCell ref="H6:H7"/>
    <mergeCell ref="I6:I7"/>
    <mergeCell ref="J6:J7"/>
    <mergeCell ref="K6:K7"/>
    <mergeCell ref="L6:L7"/>
    <mergeCell ref="M6:M7"/>
    <mergeCell ref="N6:N7"/>
  </mergeCells>
  <pageMargins left="0.70866141732283472" right="0.70866141732283472" top="0.78740157480314965" bottom="0.78740157480314965" header="0.31496062992125984" footer="0.31496062992125984"/>
  <pageSetup paperSize="9" scale="39" firstPageNumber="190" fitToHeight="0" orientation="landscape" useFirstPageNumber="1" r:id="rId1"/>
  <headerFooter>
    <oddFooter>&amp;L&amp;"Arial,Kurzíva"&amp;12Zastupitelstvo Olomouckého kraje 16.12.2024
10.1. - Rozpočet Olomouckého kraje na rok 2025 - návrh rozpočtu 
Příloha č. 5e) - Dotační projekty - investiční&amp;R&amp;"Arial,Kurzíva"&amp;12Strana &amp;P (celkem 205)</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AA112"/>
  <sheetViews>
    <sheetView showGridLines="0" tabSelected="1" view="pageBreakPreview" zoomScale="70" zoomScaleNormal="70" zoomScaleSheetLayoutView="70" workbookViewId="0">
      <selection activeCell="V31" sqref="V31"/>
    </sheetView>
  </sheetViews>
  <sheetFormatPr defaultColWidth="9.140625" defaultRowHeight="15" outlineLevelCol="1" x14ac:dyDescent="0.25"/>
  <cols>
    <col min="1" max="1" width="5.42578125" customWidth="1"/>
    <col min="2" max="2" width="5.7109375" customWidth="1"/>
    <col min="3" max="3" width="7.7109375" hidden="1" customWidth="1" outlineLevel="1"/>
    <col min="4" max="4" width="6.42578125" hidden="1" customWidth="1" outlineLevel="1"/>
    <col min="5" max="5" width="6" customWidth="1" collapsed="1"/>
    <col min="6" max="6" width="15.5703125" hidden="1" customWidth="1" outlineLevel="1"/>
    <col min="7" max="7" width="37.85546875" customWidth="1" collapsed="1"/>
    <col min="8" max="8" width="38.85546875" customWidth="1"/>
    <col min="9" max="9" width="7.140625" customWidth="1"/>
    <col min="10" max="10" width="14.7109375" style="4" customWidth="1"/>
    <col min="11" max="12" width="14.85546875" style="6" customWidth="1"/>
    <col min="13" max="13" width="15.5703125" style="6" customWidth="1"/>
    <col min="14" max="14" width="13.7109375" style="6" customWidth="1"/>
    <col min="15" max="15" width="14.7109375" style="6" customWidth="1"/>
    <col min="16" max="16" width="14.85546875" style="6" customWidth="1"/>
    <col min="17" max="18" width="16.7109375" style="6" customWidth="1"/>
    <col min="19" max="19" width="16.85546875" style="6" customWidth="1"/>
    <col min="20" max="22" width="14.85546875" style="6" customWidth="1"/>
    <col min="23" max="23" width="14.42578125" style="6" customWidth="1"/>
    <col min="24" max="24" width="17.7109375" style="63" customWidth="1"/>
    <col min="25" max="25" width="10.140625" customWidth="1"/>
  </cols>
  <sheetData>
    <row r="1" spans="1:27" ht="20.25" x14ac:dyDescent="0.3">
      <c r="A1" s="86" t="s">
        <v>23</v>
      </c>
      <c r="B1" s="1"/>
      <c r="C1" s="1"/>
      <c r="D1" s="1"/>
      <c r="E1" s="1"/>
      <c r="F1" s="2"/>
      <c r="G1" s="1"/>
      <c r="H1" s="3"/>
      <c r="I1" s="1"/>
      <c r="K1" s="5"/>
      <c r="N1" s="7"/>
      <c r="O1" s="7"/>
      <c r="Q1" s="7"/>
      <c r="R1" s="7"/>
      <c r="S1" s="7"/>
      <c r="T1" s="8"/>
      <c r="U1" s="9"/>
      <c r="V1"/>
      <c r="W1"/>
      <c r="X1"/>
    </row>
    <row r="2" spans="1:27" ht="15.75" x14ac:dyDescent="0.25">
      <c r="A2" s="10" t="s">
        <v>0</v>
      </c>
      <c r="B2" s="87"/>
      <c r="C2" s="87"/>
      <c r="D2" s="88"/>
      <c r="E2" s="88"/>
      <c r="F2" s="89"/>
      <c r="G2" s="90" t="s">
        <v>24</v>
      </c>
      <c r="H2" s="91" t="s">
        <v>25</v>
      </c>
      <c r="I2" s="11"/>
      <c r="K2" s="5"/>
      <c r="N2" s="12"/>
      <c r="O2" s="12"/>
      <c r="Q2" s="12"/>
      <c r="R2" s="12"/>
      <c r="S2" s="12"/>
      <c r="T2" s="13"/>
      <c r="U2" s="9"/>
      <c r="V2"/>
      <c r="W2"/>
      <c r="X2"/>
    </row>
    <row r="3" spans="1:27" ht="15.75" x14ac:dyDescent="0.25">
      <c r="A3" s="14"/>
      <c r="B3" s="87"/>
      <c r="C3" s="87"/>
      <c r="D3" s="88"/>
      <c r="E3" s="88"/>
      <c r="F3" s="89"/>
      <c r="G3" s="93" t="s">
        <v>1</v>
      </c>
      <c r="H3" s="94"/>
      <c r="I3" s="11"/>
      <c r="K3" s="5"/>
      <c r="N3" s="12"/>
      <c r="O3" s="12"/>
      <c r="Q3" s="12"/>
      <c r="R3" s="12"/>
      <c r="S3" s="12"/>
      <c r="T3" s="13"/>
      <c r="U3" s="9"/>
      <c r="V3"/>
      <c r="W3"/>
      <c r="X3"/>
    </row>
    <row r="4" spans="1:27" ht="17.25" customHeight="1" x14ac:dyDescent="0.25">
      <c r="A4" s="15"/>
      <c r="B4" s="15"/>
      <c r="C4" s="15"/>
      <c r="D4" s="15"/>
      <c r="E4" s="15"/>
      <c r="F4" s="15"/>
      <c r="G4" s="15"/>
      <c r="H4" s="15"/>
      <c r="I4" s="15"/>
      <c r="J4" s="15"/>
      <c r="K4" s="15"/>
      <c r="L4" s="16"/>
      <c r="M4" s="15"/>
      <c r="N4" s="16"/>
      <c r="O4" s="15"/>
      <c r="P4" s="15"/>
      <c r="Q4" s="15"/>
      <c r="R4" s="15"/>
      <c r="S4" s="15"/>
      <c r="T4" s="15"/>
      <c r="U4" s="15"/>
      <c r="V4" s="15"/>
      <c r="W4" s="17" t="s">
        <v>2</v>
      </c>
      <c r="Y4" s="9"/>
    </row>
    <row r="5" spans="1:27" ht="25.5" customHeight="1" x14ac:dyDescent="0.25">
      <c r="A5" s="425" t="s">
        <v>110</v>
      </c>
      <c r="B5" s="426"/>
      <c r="C5" s="426"/>
      <c r="D5" s="426"/>
      <c r="E5" s="426"/>
      <c r="F5" s="426"/>
      <c r="G5" s="426"/>
      <c r="H5" s="426"/>
      <c r="I5" s="426"/>
      <c r="J5" s="426"/>
      <c r="K5" s="426"/>
      <c r="L5" s="426"/>
      <c r="M5" s="426"/>
      <c r="N5" s="426"/>
      <c r="O5" s="426"/>
      <c r="P5" s="426"/>
      <c r="Q5" s="426"/>
      <c r="R5" s="426"/>
      <c r="S5" s="426"/>
      <c r="T5" s="426"/>
      <c r="U5" s="426"/>
      <c r="V5" s="426"/>
      <c r="W5" s="427"/>
      <c r="X5" s="18"/>
    </row>
    <row r="6" spans="1:27" ht="25.5" customHeight="1" x14ac:dyDescent="0.25">
      <c r="A6" s="428" t="s">
        <v>3</v>
      </c>
      <c r="B6" s="428" t="s">
        <v>4</v>
      </c>
      <c r="C6" s="429" t="s">
        <v>5</v>
      </c>
      <c r="D6" s="429" t="s">
        <v>6</v>
      </c>
      <c r="E6" s="430" t="s">
        <v>7</v>
      </c>
      <c r="F6" s="429" t="s">
        <v>8</v>
      </c>
      <c r="G6" s="429" t="s">
        <v>9</v>
      </c>
      <c r="H6" s="432" t="s">
        <v>10</v>
      </c>
      <c r="I6" s="433" t="s">
        <v>11</v>
      </c>
      <c r="J6" s="432" t="s">
        <v>12</v>
      </c>
      <c r="K6" s="432" t="s">
        <v>13</v>
      </c>
      <c r="L6" s="434" t="s">
        <v>14</v>
      </c>
      <c r="M6" s="434" t="s">
        <v>15</v>
      </c>
      <c r="N6" s="432" t="s">
        <v>22</v>
      </c>
      <c r="O6" s="424" t="s">
        <v>195</v>
      </c>
      <c r="P6" s="420" t="s">
        <v>196</v>
      </c>
      <c r="Q6" s="420" t="s">
        <v>197</v>
      </c>
      <c r="R6" s="422" t="s">
        <v>21</v>
      </c>
      <c r="S6" s="423"/>
      <c r="T6" s="420" t="s">
        <v>198</v>
      </c>
      <c r="U6" s="422" t="s">
        <v>21</v>
      </c>
      <c r="V6" s="423"/>
      <c r="W6" s="424" t="s">
        <v>199</v>
      </c>
      <c r="X6" s="418" t="s">
        <v>16</v>
      </c>
      <c r="Y6" s="437" t="s">
        <v>233</v>
      </c>
      <c r="Z6" s="437" t="s">
        <v>232</v>
      </c>
      <c r="AA6" s="437" t="s">
        <v>234</v>
      </c>
    </row>
    <row r="7" spans="1:27" ht="81" customHeight="1" x14ac:dyDescent="0.25">
      <c r="A7" s="428"/>
      <c r="B7" s="428"/>
      <c r="C7" s="429"/>
      <c r="D7" s="429"/>
      <c r="E7" s="431"/>
      <c r="F7" s="429"/>
      <c r="G7" s="429"/>
      <c r="H7" s="432"/>
      <c r="I7" s="433"/>
      <c r="J7" s="432"/>
      <c r="K7" s="432"/>
      <c r="L7" s="435"/>
      <c r="M7" s="435"/>
      <c r="N7" s="432"/>
      <c r="O7" s="424"/>
      <c r="P7" s="421"/>
      <c r="Q7" s="421"/>
      <c r="R7" s="19" t="s">
        <v>128</v>
      </c>
      <c r="S7" s="19" t="s">
        <v>130</v>
      </c>
      <c r="T7" s="421"/>
      <c r="U7" s="75" t="s">
        <v>19</v>
      </c>
      <c r="V7" s="19" t="s">
        <v>20</v>
      </c>
      <c r="W7" s="424"/>
      <c r="X7" s="418"/>
      <c r="Y7" s="437"/>
      <c r="Z7" s="437"/>
      <c r="AA7" s="437"/>
    </row>
    <row r="8" spans="1:27" s="227" customFormat="1" ht="25.5" customHeight="1" x14ac:dyDescent="0.3">
      <c r="A8" s="243" t="s">
        <v>277</v>
      </c>
      <c r="B8" s="244"/>
      <c r="C8" s="244"/>
      <c r="D8" s="244"/>
      <c r="E8" s="244"/>
      <c r="F8" s="244"/>
      <c r="G8" s="244"/>
      <c r="H8" s="244"/>
      <c r="I8" s="244"/>
      <c r="J8" s="244"/>
      <c r="K8" s="245">
        <f>SUM(K9:K10)</f>
        <v>113500</v>
      </c>
      <c r="L8" s="245">
        <f>SUM(L9:L10)</f>
        <v>30068</v>
      </c>
      <c r="M8" s="245">
        <f>SUM(M9:M10)</f>
        <v>83432</v>
      </c>
      <c r="N8" s="245"/>
      <c r="O8" s="245">
        <f t="shared" ref="O8:W8" si="0">SUM(O9:O10)</f>
        <v>12000</v>
      </c>
      <c r="P8" s="246">
        <f t="shared" si="0"/>
        <v>77000</v>
      </c>
      <c r="Q8" s="246">
        <f t="shared" si="0"/>
        <v>30068</v>
      </c>
      <c r="R8" s="246">
        <f t="shared" si="0"/>
        <v>30068</v>
      </c>
      <c r="S8" s="246">
        <f t="shared" si="0"/>
        <v>0</v>
      </c>
      <c r="T8" s="246">
        <f t="shared" si="0"/>
        <v>46932</v>
      </c>
      <c r="U8" s="246">
        <f t="shared" si="0"/>
        <v>16020</v>
      </c>
      <c r="V8" s="246">
        <f t="shared" si="0"/>
        <v>30912</v>
      </c>
      <c r="W8" s="245">
        <f t="shared" si="0"/>
        <v>24500</v>
      </c>
      <c r="X8" s="247"/>
      <c r="Y8" s="248"/>
      <c r="Z8" s="248"/>
      <c r="AA8" s="248"/>
    </row>
    <row r="9" spans="1:27" ht="94.9" customHeight="1" x14ac:dyDescent="0.25">
      <c r="A9" s="26">
        <v>1</v>
      </c>
      <c r="B9" s="27" t="s">
        <v>32</v>
      </c>
      <c r="C9" s="28">
        <v>6172</v>
      </c>
      <c r="D9" s="28">
        <v>6121</v>
      </c>
      <c r="E9" s="28">
        <v>61</v>
      </c>
      <c r="F9" s="29">
        <v>60013101595</v>
      </c>
      <c r="G9" s="30" t="s">
        <v>108</v>
      </c>
      <c r="H9" s="99" t="s">
        <v>112</v>
      </c>
      <c r="I9" s="32"/>
      <c r="J9" s="32" t="s">
        <v>31</v>
      </c>
      <c r="K9" s="76">
        <v>113500</v>
      </c>
      <c r="L9" s="76">
        <v>30068</v>
      </c>
      <c r="M9" s="76">
        <f>K9-L9</f>
        <v>83432</v>
      </c>
      <c r="N9" s="34" t="s">
        <v>80</v>
      </c>
      <c r="O9" s="77">
        <v>12000</v>
      </c>
      <c r="P9" s="79">
        <f>Q9+T9</f>
        <v>77000</v>
      </c>
      <c r="Q9" s="178">
        <f>SUM(R9:S9)</f>
        <v>30068</v>
      </c>
      <c r="R9" s="77">
        <v>30068</v>
      </c>
      <c r="S9" s="77">
        <v>0</v>
      </c>
      <c r="T9" s="177">
        <f>SUM(U9:V9)</f>
        <v>46932</v>
      </c>
      <c r="U9" s="78">
        <v>16020</v>
      </c>
      <c r="V9" s="78">
        <v>30912</v>
      </c>
      <c r="W9" s="78">
        <f>K9-O9-P9</f>
        <v>24500</v>
      </c>
      <c r="X9" s="103" t="s">
        <v>226</v>
      </c>
      <c r="Y9" s="205"/>
      <c r="Z9" s="205"/>
      <c r="AA9" s="205"/>
    </row>
    <row r="10" spans="1:27" ht="94.9" hidden="1" customHeight="1" x14ac:dyDescent="0.25">
      <c r="A10" s="26"/>
      <c r="B10" s="27"/>
      <c r="C10" s="28"/>
      <c r="D10" s="28"/>
      <c r="E10" s="28"/>
      <c r="F10" s="29"/>
      <c r="G10" s="30"/>
      <c r="H10" s="99"/>
      <c r="I10" s="32"/>
      <c r="J10" s="32"/>
      <c r="K10" s="76"/>
      <c r="L10" s="76"/>
      <c r="M10" s="76">
        <f>K10-L10</f>
        <v>0</v>
      </c>
      <c r="N10" s="34"/>
      <c r="O10" s="77"/>
      <c r="P10" s="79"/>
      <c r="Q10" s="178">
        <f>SUM(R10:S10)</f>
        <v>0</v>
      </c>
      <c r="R10" s="77">
        <v>0</v>
      </c>
      <c r="S10" s="77">
        <v>0</v>
      </c>
      <c r="T10" s="177">
        <f>SUM(U10:V10)</f>
        <v>0</v>
      </c>
      <c r="U10" s="78">
        <v>0</v>
      </c>
      <c r="V10" s="78"/>
      <c r="W10" s="78">
        <f>K10-O10-P10</f>
        <v>0</v>
      </c>
      <c r="X10" s="38"/>
      <c r="Y10" s="205"/>
      <c r="Z10" s="205"/>
      <c r="AA10" s="205"/>
    </row>
    <row r="11" spans="1:27" s="25" customFormat="1" ht="25.5" hidden="1" customHeight="1" x14ac:dyDescent="0.3">
      <c r="A11" s="20" t="s">
        <v>18</v>
      </c>
      <c r="B11" s="21"/>
      <c r="C11" s="21"/>
      <c r="D11" s="21"/>
      <c r="E11" s="21"/>
      <c r="F11" s="21"/>
      <c r="G11" s="21"/>
      <c r="H11" s="21"/>
      <c r="I11" s="21"/>
      <c r="J11" s="21"/>
      <c r="K11" s="22">
        <f>SUM(K12:K13)</f>
        <v>0</v>
      </c>
      <c r="L11" s="22">
        <f t="shared" ref="L11:M11" si="1">SUM(L12:L13)</f>
        <v>0</v>
      </c>
      <c r="M11" s="22">
        <f t="shared" si="1"/>
        <v>0</v>
      </c>
      <c r="N11" s="22"/>
      <c r="O11" s="22">
        <f t="shared" ref="O11:W11" si="2">SUM(O12:O13)</f>
        <v>0</v>
      </c>
      <c r="P11" s="23">
        <f t="shared" si="2"/>
        <v>0</v>
      </c>
      <c r="Q11" s="23">
        <f t="shared" si="2"/>
        <v>0</v>
      </c>
      <c r="R11" s="23">
        <f t="shared" si="2"/>
        <v>0</v>
      </c>
      <c r="S11" s="23">
        <f t="shared" si="2"/>
        <v>0</v>
      </c>
      <c r="T11" s="23">
        <f t="shared" si="2"/>
        <v>0</v>
      </c>
      <c r="U11" s="23">
        <f t="shared" si="2"/>
        <v>0</v>
      </c>
      <c r="V11" s="23">
        <f t="shared" si="2"/>
        <v>0</v>
      </c>
      <c r="W11" s="22">
        <f t="shared" si="2"/>
        <v>0</v>
      </c>
      <c r="X11" s="24"/>
      <c r="Y11" s="205"/>
      <c r="Z11" s="205"/>
      <c r="AA11" s="205"/>
    </row>
    <row r="12" spans="1:27" ht="94.9" hidden="1" customHeight="1" x14ac:dyDescent="0.25">
      <c r="A12" s="26"/>
      <c r="B12" s="27"/>
      <c r="C12" s="28"/>
      <c r="D12" s="28"/>
      <c r="E12" s="28"/>
      <c r="F12" s="29"/>
      <c r="G12" s="30"/>
      <c r="H12" s="99"/>
      <c r="I12" s="32"/>
      <c r="J12" s="32"/>
      <c r="K12" s="76"/>
      <c r="L12" s="76"/>
      <c r="M12" s="76">
        <f>K12-L12</f>
        <v>0</v>
      </c>
      <c r="N12" s="34"/>
      <c r="O12" s="77"/>
      <c r="P12" s="79">
        <f>Q12+T12</f>
        <v>0</v>
      </c>
      <c r="Q12" s="178">
        <f>SUM(R12:S12)</f>
        <v>0</v>
      </c>
      <c r="R12" s="77">
        <v>0</v>
      </c>
      <c r="S12" s="77">
        <v>0</v>
      </c>
      <c r="T12" s="177">
        <f>SUM(U12:V12)</f>
        <v>0</v>
      </c>
      <c r="U12" s="78">
        <v>0</v>
      </c>
      <c r="V12" s="78"/>
      <c r="W12" s="78">
        <f>K12-O12-P12</f>
        <v>0</v>
      </c>
      <c r="X12" s="38"/>
      <c r="Y12" s="205"/>
      <c r="Z12" s="205"/>
      <c r="AA12" s="205"/>
    </row>
    <row r="13" spans="1:27" ht="90" hidden="1" customHeight="1" x14ac:dyDescent="0.25">
      <c r="A13" s="26"/>
      <c r="B13" s="28"/>
      <c r="C13" s="27"/>
      <c r="D13" s="27"/>
      <c r="E13" s="27"/>
      <c r="F13" s="44"/>
      <c r="G13" s="41"/>
      <c r="H13" s="31"/>
      <c r="I13" s="45"/>
      <c r="J13" s="32"/>
      <c r="K13" s="33"/>
      <c r="L13" s="33"/>
      <c r="M13" s="76">
        <f>K13-L13</f>
        <v>0</v>
      </c>
      <c r="N13" s="34"/>
      <c r="O13" s="35"/>
      <c r="P13" s="36">
        <f t="shared" ref="P13" si="3">Q13+T13</f>
        <v>0</v>
      </c>
      <c r="Q13" s="169">
        <f t="shared" ref="Q13" si="4">SUM(R13:S13)</f>
        <v>0</v>
      </c>
      <c r="R13" s="77">
        <v>0</v>
      </c>
      <c r="S13" s="77">
        <v>0</v>
      </c>
      <c r="T13" s="170">
        <f t="shared" ref="T13" si="5">SUM(U13:V13)</f>
        <v>0</v>
      </c>
      <c r="U13" s="78">
        <v>0</v>
      </c>
      <c r="V13" s="78"/>
      <c r="W13" s="37">
        <f t="shared" ref="W13" si="6">K13-O13-P13</f>
        <v>0</v>
      </c>
      <c r="X13" s="38"/>
      <c r="Y13" s="205"/>
      <c r="Z13" s="205"/>
      <c r="AA13" s="205"/>
    </row>
    <row r="14" spans="1:27" ht="35.25" customHeight="1" x14ac:dyDescent="0.25">
      <c r="A14" s="53" t="s">
        <v>111</v>
      </c>
      <c r="B14" s="54"/>
      <c r="C14" s="54"/>
      <c r="D14" s="54"/>
      <c r="E14" s="54"/>
      <c r="F14" s="54"/>
      <c r="G14" s="54"/>
      <c r="H14" s="54"/>
      <c r="I14" s="54"/>
      <c r="J14" s="54"/>
      <c r="K14" s="55">
        <f>K8</f>
        <v>113500</v>
      </c>
      <c r="L14" s="55">
        <f>L8</f>
        <v>30068</v>
      </c>
      <c r="M14" s="55">
        <f>M8</f>
        <v>83432</v>
      </c>
      <c r="N14" s="55"/>
      <c r="O14" s="55">
        <f t="shared" ref="O14:W14" si="7">O8</f>
        <v>12000</v>
      </c>
      <c r="P14" s="55">
        <f t="shared" si="7"/>
        <v>77000</v>
      </c>
      <c r="Q14" s="55">
        <f t="shared" si="7"/>
        <v>30068</v>
      </c>
      <c r="R14" s="55">
        <f t="shared" si="7"/>
        <v>30068</v>
      </c>
      <c r="S14" s="55">
        <f t="shared" si="7"/>
        <v>0</v>
      </c>
      <c r="T14" s="55">
        <f t="shared" si="7"/>
        <v>46932</v>
      </c>
      <c r="U14" s="55">
        <f t="shared" si="7"/>
        <v>16020</v>
      </c>
      <c r="V14" s="55">
        <f t="shared" si="7"/>
        <v>30912</v>
      </c>
      <c r="W14" s="56">
        <f t="shared" si="7"/>
        <v>24500</v>
      </c>
      <c r="X14" s="57"/>
      <c r="Y14" s="205"/>
      <c r="Z14" s="205"/>
      <c r="AA14" s="205"/>
    </row>
    <row r="15" spans="1:27" s="6" customFormat="1" x14ac:dyDescent="0.25">
      <c r="A15" s="4"/>
      <c r="B15" s="4"/>
      <c r="C15" s="4"/>
      <c r="D15" s="4"/>
      <c r="E15" s="4"/>
      <c r="F15" s="4"/>
      <c r="G15" s="58"/>
      <c r="H15" s="4"/>
      <c r="I15" s="59"/>
      <c r="J15" s="60"/>
      <c r="K15" s="61"/>
      <c r="L15" s="61"/>
      <c r="M15" s="61"/>
      <c r="N15" s="62"/>
      <c r="O15" s="62"/>
      <c r="X15" s="63"/>
      <c r="Y15"/>
      <c r="Z15"/>
      <c r="AA15"/>
    </row>
    <row r="16" spans="1:27" s="6" customFormat="1" ht="20.25" x14ac:dyDescent="0.3">
      <c r="A16" s="67"/>
      <c r="B16" s="67"/>
      <c r="C16" s="67"/>
      <c r="D16" s="67"/>
      <c r="E16" s="67"/>
      <c r="F16" s="67"/>
      <c r="G16" s="67"/>
      <c r="H16" s="67"/>
      <c r="I16" s="67"/>
      <c r="J16" s="67"/>
      <c r="K16" s="67"/>
      <c r="L16" s="67"/>
      <c r="M16" s="67"/>
      <c r="N16" s="67"/>
      <c r="O16" s="67"/>
      <c r="P16" s="67"/>
      <c r="X16" s="63"/>
      <c r="Y16" s="25"/>
      <c r="Z16" s="25"/>
      <c r="AA16" s="25"/>
    </row>
    <row r="17" spans="1:27" s="73" customFormat="1" ht="15.75" x14ac:dyDescent="0.25">
      <c r="A17" s="68"/>
      <c r="B17" s="69"/>
      <c r="C17" s="68"/>
      <c r="D17" s="69"/>
      <c r="E17" s="69"/>
      <c r="F17" s="69"/>
      <c r="G17" s="69"/>
      <c r="H17" s="69"/>
      <c r="I17" s="70"/>
      <c r="J17" s="71"/>
      <c r="K17" s="72"/>
      <c r="L17" s="72"/>
      <c r="M17" s="72"/>
      <c r="X17" s="74"/>
      <c r="Y17"/>
      <c r="Z17"/>
      <c r="AA17"/>
    </row>
    <row r="18" spans="1:27" s="6" customFormat="1" ht="20.25" x14ac:dyDescent="0.3">
      <c r="A18" s="4"/>
      <c r="B18" s="4"/>
      <c r="C18" s="4"/>
      <c r="D18" s="4"/>
      <c r="E18" s="4"/>
      <c r="F18" s="4"/>
      <c r="G18" s="4"/>
      <c r="H18" s="4"/>
      <c r="I18"/>
      <c r="J18" s="65"/>
      <c r="K18" s="66"/>
      <c r="L18" s="66"/>
      <c r="M18" s="66"/>
      <c r="X18" s="63"/>
      <c r="Y18" s="25"/>
      <c r="Z18" s="25"/>
      <c r="AA18" s="25"/>
    </row>
    <row r="19" spans="1:27" s="6" customFormat="1" x14ac:dyDescent="0.25">
      <c r="A19" s="4"/>
      <c r="B19" s="4"/>
      <c r="C19" s="4"/>
      <c r="D19" s="4"/>
      <c r="E19" s="4"/>
      <c r="F19" s="4"/>
      <c r="G19" s="4"/>
      <c r="H19" s="4"/>
      <c r="I19"/>
      <c r="J19" s="65"/>
      <c r="K19" s="66"/>
      <c r="L19" s="66"/>
      <c r="M19" s="66"/>
      <c r="X19" s="63"/>
      <c r="Y19"/>
      <c r="Z19"/>
      <c r="AA19"/>
    </row>
    <row r="20" spans="1:27" s="6" customFormat="1" x14ac:dyDescent="0.25">
      <c r="A20" s="4"/>
      <c r="B20" s="4"/>
      <c r="C20" s="4"/>
      <c r="D20" s="4"/>
      <c r="E20" s="4"/>
      <c r="F20" s="4"/>
      <c r="G20" s="4"/>
      <c r="H20" s="4"/>
      <c r="I20"/>
      <c r="J20" s="65"/>
      <c r="K20" s="66"/>
      <c r="L20" s="66"/>
      <c r="M20" s="66"/>
      <c r="X20" s="63"/>
      <c r="Y20" s="237"/>
      <c r="Z20" s="237"/>
      <c r="AA20" s="237"/>
    </row>
    <row r="21" spans="1:27" s="6" customFormat="1" x14ac:dyDescent="0.25">
      <c r="A21" s="4"/>
      <c r="B21" s="4"/>
      <c r="C21" s="4"/>
      <c r="D21" s="4"/>
      <c r="E21" s="4"/>
      <c r="F21" s="4"/>
      <c r="G21" s="4"/>
      <c r="H21" s="4"/>
      <c r="I21"/>
      <c r="J21" s="65"/>
      <c r="K21" s="66"/>
      <c r="L21" s="66"/>
      <c r="M21" s="66"/>
      <c r="X21" s="63"/>
      <c r="Y21"/>
      <c r="Z21"/>
      <c r="AA21"/>
    </row>
    <row r="22" spans="1:27" s="6" customFormat="1" x14ac:dyDescent="0.25">
      <c r="A22" s="4"/>
      <c r="B22" s="4"/>
      <c r="C22" s="4"/>
      <c r="D22" s="4"/>
      <c r="E22" s="4"/>
      <c r="F22" s="4"/>
      <c r="G22" s="4"/>
      <c r="H22" s="4"/>
      <c r="I22"/>
      <c r="J22" s="65"/>
      <c r="K22" s="66"/>
      <c r="L22" s="66"/>
      <c r="M22" s="66"/>
      <c r="X22" s="63"/>
      <c r="Y22"/>
      <c r="Z22"/>
      <c r="AA22"/>
    </row>
    <row r="23" spans="1:27" s="6" customFormat="1" x14ac:dyDescent="0.25">
      <c r="A23" s="4"/>
      <c r="B23" s="4"/>
      <c r="C23" s="4"/>
      <c r="D23" s="4"/>
      <c r="E23" s="4"/>
      <c r="F23" s="4"/>
      <c r="G23" s="4"/>
      <c r="H23" s="4"/>
      <c r="I23"/>
      <c r="J23" s="65"/>
      <c r="K23" s="66"/>
      <c r="L23" s="66"/>
      <c r="M23" s="66"/>
      <c r="X23" s="63"/>
      <c r="Y23"/>
      <c r="Z23"/>
      <c r="AA23"/>
    </row>
    <row r="24" spans="1:27" s="6" customFormat="1" x14ac:dyDescent="0.25">
      <c r="A24" s="4"/>
      <c r="B24" s="4"/>
      <c r="C24" s="4"/>
      <c r="D24" s="4"/>
      <c r="E24" s="4"/>
      <c r="F24" s="4"/>
      <c r="G24" s="4"/>
      <c r="H24" s="4"/>
      <c r="I24"/>
      <c r="J24" s="65"/>
      <c r="K24" s="66"/>
      <c r="L24" s="66"/>
      <c r="M24" s="66"/>
      <c r="X24" s="63"/>
      <c r="Y24"/>
      <c r="Z24"/>
      <c r="AA24"/>
    </row>
    <row r="25" spans="1:27" s="6" customFormat="1" x14ac:dyDescent="0.25">
      <c r="A25" s="4"/>
      <c r="B25" s="4"/>
      <c r="C25" s="4"/>
      <c r="D25" s="4"/>
      <c r="E25" s="4"/>
      <c r="F25" s="4"/>
      <c r="G25" s="4"/>
      <c r="H25" s="4"/>
      <c r="I25"/>
      <c r="J25" s="65"/>
      <c r="K25" s="66"/>
      <c r="L25" s="66"/>
      <c r="M25" s="66"/>
      <c r="X25" s="63"/>
      <c r="Y25"/>
      <c r="Z25"/>
      <c r="AA25"/>
    </row>
    <row r="26" spans="1:27" s="6" customFormat="1" x14ac:dyDescent="0.25">
      <c r="A26" s="4"/>
      <c r="B26" s="4"/>
      <c r="C26" s="4"/>
      <c r="D26" s="4"/>
      <c r="E26" s="4"/>
      <c r="F26" s="4"/>
      <c r="G26" s="4"/>
      <c r="H26" s="4"/>
      <c r="I26"/>
      <c r="J26" s="65"/>
      <c r="K26" s="66"/>
      <c r="L26" s="66"/>
      <c r="M26" s="66"/>
      <c r="X26" s="63"/>
      <c r="Y26"/>
      <c r="Z26"/>
      <c r="AA26"/>
    </row>
    <row r="27" spans="1:27" s="6" customFormat="1" x14ac:dyDescent="0.25">
      <c r="A27" s="4"/>
      <c r="B27" s="4"/>
      <c r="C27" s="4"/>
      <c r="D27" s="4"/>
      <c r="E27" s="4"/>
      <c r="F27" s="4"/>
      <c r="G27" s="4"/>
      <c r="H27" s="4"/>
      <c r="I27"/>
      <c r="J27" s="65"/>
      <c r="K27" s="66"/>
      <c r="L27" s="66"/>
      <c r="M27" s="66"/>
      <c r="X27" s="63"/>
      <c r="Y27"/>
      <c r="Z27"/>
      <c r="AA27"/>
    </row>
    <row r="28" spans="1:27" s="6" customFormat="1" x14ac:dyDescent="0.25">
      <c r="A28" s="4"/>
      <c r="B28" s="4"/>
      <c r="C28" s="4"/>
      <c r="D28" s="4"/>
      <c r="E28" s="4"/>
      <c r="F28" s="4"/>
      <c r="G28" s="4"/>
      <c r="H28" s="4"/>
      <c r="I28"/>
      <c r="J28" s="65"/>
      <c r="K28" s="66"/>
      <c r="L28" s="66"/>
      <c r="M28" s="66"/>
      <c r="X28" s="63"/>
      <c r="Y28"/>
    </row>
    <row r="29" spans="1:27" s="6" customFormat="1" x14ac:dyDescent="0.25">
      <c r="A29" s="4"/>
      <c r="B29" s="4"/>
      <c r="C29" s="4"/>
      <c r="D29" s="4"/>
      <c r="E29" s="4"/>
      <c r="F29" s="4"/>
      <c r="G29" s="4"/>
      <c r="H29" s="4"/>
      <c r="I29"/>
      <c r="J29" s="65"/>
      <c r="K29" s="66"/>
      <c r="L29" s="66"/>
      <c r="M29" s="66"/>
      <c r="X29" s="63"/>
      <c r="Y29"/>
    </row>
    <row r="30" spans="1:27" s="6" customFormat="1" x14ac:dyDescent="0.25">
      <c r="A30" s="4"/>
      <c r="B30" s="4"/>
      <c r="C30" s="4"/>
      <c r="D30" s="4"/>
      <c r="E30" s="4"/>
      <c r="F30" s="4"/>
      <c r="G30" s="4"/>
      <c r="H30" s="4"/>
      <c r="I30"/>
      <c r="J30" s="65"/>
      <c r="K30" s="66"/>
      <c r="L30" s="66"/>
      <c r="M30" s="66"/>
      <c r="X30" s="63"/>
      <c r="Y30"/>
    </row>
    <row r="31" spans="1:27" s="6" customFormat="1" ht="15.75" x14ac:dyDescent="0.25">
      <c r="A31" s="4"/>
      <c r="B31" s="4"/>
      <c r="C31" s="4"/>
      <c r="D31" s="4"/>
      <c r="E31" s="4"/>
      <c r="F31" s="4"/>
      <c r="G31" s="4"/>
      <c r="H31" s="4"/>
      <c r="I31"/>
      <c r="J31" s="65"/>
      <c r="K31" s="66"/>
      <c r="L31" s="66"/>
      <c r="M31" s="66"/>
      <c r="X31" s="63"/>
      <c r="Y31" s="68"/>
      <c r="Z31" s="73"/>
      <c r="AA31" s="73"/>
    </row>
    <row r="32" spans="1:27" s="6" customFormat="1" x14ac:dyDescent="0.25">
      <c r="A32" s="4"/>
      <c r="B32" s="4"/>
      <c r="C32" s="4"/>
      <c r="D32" s="4"/>
      <c r="E32" s="4"/>
      <c r="F32" s="4"/>
      <c r="G32" s="4"/>
      <c r="H32" s="4"/>
      <c r="I32"/>
      <c r="J32" s="65"/>
      <c r="K32" s="66"/>
      <c r="L32" s="66"/>
      <c r="M32" s="66"/>
      <c r="X32" s="63"/>
      <c r="Y32"/>
    </row>
    <row r="33" spans="1:25" s="6" customFormat="1" x14ac:dyDescent="0.25">
      <c r="A33" s="4"/>
      <c r="B33" s="4"/>
      <c r="C33" s="4"/>
      <c r="D33" s="4"/>
      <c r="E33" s="4"/>
      <c r="F33" s="4"/>
      <c r="G33" s="4"/>
      <c r="H33" s="4"/>
      <c r="I33"/>
      <c r="J33" s="65"/>
      <c r="K33" s="66"/>
      <c r="L33" s="66"/>
      <c r="M33" s="66"/>
      <c r="X33" s="63"/>
      <c r="Y33"/>
    </row>
    <row r="34" spans="1:25" s="6" customFormat="1" x14ac:dyDescent="0.25">
      <c r="A34" s="4"/>
      <c r="B34" s="4"/>
      <c r="C34" s="4"/>
      <c r="D34" s="4"/>
      <c r="E34" s="4"/>
      <c r="F34" s="4"/>
      <c r="G34" s="4"/>
      <c r="H34" s="4"/>
      <c r="I34"/>
      <c r="J34" s="65"/>
      <c r="K34" s="66"/>
      <c r="L34" s="66"/>
      <c r="M34" s="66"/>
      <c r="X34" s="63"/>
      <c r="Y34"/>
    </row>
    <row r="35" spans="1:25" s="6" customFormat="1" x14ac:dyDescent="0.25">
      <c r="A35" s="4"/>
      <c r="B35" s="4"/>
      <c r="C35" s="4"/>
      <c r="D35" s="4"/>
      <c r="E35" s="4"/>
      <c r="F35" s="4"/>
      <c r="G35" s="4"/>
      <c r="H35" s="4"/>
      <c r="I35"/>
      <c r="J35" s="4"/>
      <c r="K35" s="66"/>
      <c r="L35" s="66"/>
      <c r="M35" s="66"/>
      <c r="X35" s="63"/>
      <c r="Y35"/>
    </row>
    <row r="36" spans="1:25" s="6" customFormat="1" x14ac:dyDescent="0.25">
      <c r="A36" s="4"/>
      <c r="B36" s="4"/>
      <c r="C36" s="4"/>
      <c r="D36" s="4"/>
      <c r="E36" s="4"/>
      <c r="F36" s="4"/>
      <c r="G36" s="4"/>
      <c r="H36" s="4"/>
      <c r="I36"/>
      <c r="J36" s="4"/>
      <c r="K36" s="66"/>
      <c r="L36" s="66"/>
      <c r="M36" s="66"/>
      <c r="X36" s="63"/>
      <c r="Y36"/>
    </row>
    <row r="37" spans="1:25" s="6" customFormat="1" x14ac:dyDescent="0.25">
      <c r="A37" s="4"/>
      <c r="B37" s="4"/>
      <c r="C37" s="4"/>
      <c r="D37" s="4"/>
      <c r="E37" s="4"/>
      <c r="F37" s="4"/>
      <c r="G37" s="4"/>
      <c r="H37" s="4"/>
      <c r="I37"/>
      <c r="J37" s="4"/>
      <c r="K37" s="66"/>
      <c r="L37" s="66"/>
      <c r="M37" s="66"/>
      <c r="X37" s="63"/>
      <c r="Y37"/>
    </row>
    <row r="38" spans="1:25" s="6" customFormat="1" x14ac:dyDescent="0.25">
      <c r="A38" s="4"/>
      <c r="B38" s="4"/>
      <c r="C38" s="4"/>
      <c r="D38" s="4"/>
      <c r="E38" s="4"/>
      <c r="F38" s="4"/>
      <c r="G38" s="4"/>
      <c r="H38" s="4"/>
      <c r="I38"/>
      <c r="J38" s="4"/>
      <c r="K38" s="66"/>
      <c r="L38" s="66"/>
      <c r="M38" s="66"/>
      <c r="X38" s="63"/>
      <c r="Y38"/>
    </row>
    <row r="39" spans="1:25" s="6" customFormat="1" x14ac:dyDescent="0.25">
      <c r="A39" s="4"/>
      <c r="B39" s="4"/>
      <c r="C39" s="4"/>
      <c r="D39" s="4"/>
      <c r="E39" s="4"/>
      <c r="F39" s="4"/>
      <c r="G39" s="4"/>
      <c r="H39" s="4"/>
      <c r="I39"/>
      <c r="J39" s="4"/>
      <c r="K39" s="66"/>
      <c r="L39" s="66"/>
      <c r="M39" s="66"/>
      <c r="X39" s="63"/>
      <c r="Y39"/>
    </row>
    <row r="40" spans="1:25" s="6" customFormat="1" x14ac:dyDescent="0.25">
      <c r="A40" s="4"/>
      <c r="B40" s="4"/>
      <c r="C40" s="4"/>
      <c r="D40" s="4"/>
      <c r="E40" s="4"/>
      <c r="F40" s="4"/>
      <c r="G40" s="4"/>
      <c r="H40" s="4"/>
      <c r="I40"/>
      <c r="J40" s="4"/>
      <c r="K40" s="66"/>
      <c r="L40" s="66"/>
      <c r="M40" s="66"/>
      <c r="X40" s="63"/>
      <c r="Y40"/>
    </row>
    <row r="41" spans="1:25" s="6" customFormat="1" x14ac:dyDescent="0.25">
      <c r="A41" s="4"/>
      <c r="B41" s="4"/>
      <c r="C41" s="4"/>
      <c r="D41" s="4"/>
      <c r="E41" s="4"/>
      <c r="F41" s="4"/>
      <c r="G41" s="4"/>
      <c r="H41" s="4"/>
      <c r="I41"/>
      <c r="J41" s="4"/>
      <c r="K41" s="66"/>
      <c r="L41" s="66"/>
      <c r="M41" s="66"/>
      <c r="X41" s="63"/>
      <c r="Y41"/>
    </row>
    <row r="42" spans="1:25" s="6" customFormat="1" x14ac:dyDescent="0.25">
      <c r="A42" s="4"/>
      <c r="B42" s="4"/>
      <c r="C42" s="4"/>
      <c r="D42" s="4"/>
      <c r="E42" s="4"/>
      <c r="F42" s="4"/>
      <c r="G42" s="4"/>
      <c r="H42" s="4"/>
      <c r="I42"/>
      <c r="J42" s="4"/>
      <c r="K42" s="66"/>
      <c r="L42" s="66"/>
      <c r="M42" s="66"/>
      <c r="X42" s="63"/>
      <c r="Y42"/>
    </row>
    <row r="43" spans="1:25" s="6" customFormat="1" x14ac:dyDescent="0.25">
      <c r="A43" s="4"/>
      <c r="B43" s="4"/>
      <c r="C43" s="4"/>
      <c r="D43" s="4"/>
      <c r="E43" s="4"/>
      <c r="F43" s="4"/>
      <c r="G43" s="4"/>
      <c r="H43" s="4"/>
      <c r="I43"/>
      <c r="J43" s="4"/>
      <c r="K43" s="66"/>
      <c r="L43" s="66"/>
      <c r="M43" s="66"/>
      <c r="X43" s="63"/>
      <c r="Y43"/>
    </row>
    <row r="44" spans="1:25" s="6" customFormat="1" x14ac:dyDescent="0.25">
      <c r="A44" s="4"/>
      <c r="B44" s="4"/>
      <c r="C44" s="4"/>
      <c r="D44" s="4"/>
      <c r="E44" s="4"/>
      <c r="F44" s="4"/>
      <c r="G44" s="4"/>
      <c r="H44" s="4"/>
      <c r="I44"/>
      <c r="J44" s="4"/>
      <c r="K44" s="66"/>
      <c r="L44" s="66"/>
      <c r="M44" s="66"/>
      <c r="X44" s="63"/>
      <c r="Y44"/>
    </row>
    <row r="45" spans="1:25" s="6" customFormat="1" x14ac:dyDescent="0.25">
      <c r="A45" s="4"/>
      <c r="B45" s="4"/>
      <c r="C45" s="4"/>
      <c r="D45" s="4"/>
      <c r="E45" s="4"/>
      <c r="F45" s="4"/>
      <c r="G45" s="4"/>
      <c r="H45" s="4"/>
      <c r="I45"/>
      <c r="J45" s="4"/>
      <c r="K45" s="66"/>
      <c r="L45" s="66"/>
      <c r="M45" s="66"/>
      <c r="X45" s="63"/>
      <c r="Y45"/>
    </row>
    <row r="46" spans="1:25" s="6" customFormat="1" x14ac:dyDescent="0.25">
      <c r="A46"/>
      <c r="B46"/>
      <c r="C46"/>
      <c r="D46"/>
      <c r="E46"/>
      <c r="F46"/>
      <c r="G46"/>
      <c r="H46"/>
      <c r="I46"/>
      <c r="J46" s="4"/>
      <c r="K46" s="66"/>
      <c r="L46" s="66"/>
      <c r="M46" s="66"/>
      <c r="X46" s="63"/>
      <c r="Y46"/>
    </row>
    <row r="47" spans="1:25" s="6" customFormat="1" x14ac:dyDescent="0.25">
      <c r="A47"/>
      <c r="B47"/>
      <c r="C47"/>
      <c r="D47"/>
      <c r="E47"/>
      <c r="F47"/>
      <c r="G47"/>
      <c r="H47"/>
      <c r="I47"/>
      <c r="J47" s="4"/>
      <c r="K47" s="66"/>
      <c r="L47" s="66"/>
      <c r="M47" s="66"/>
      <c r="X47" s="63"/>
      <c r="Y47"/>
    </row>
    <row r="48" spans="1:25" s="6" customFormat="1" x14ac:dyDescent="0.25">
      <c r="A48"/>
      <c r="B48"/>
      <c r="C48"/>
      <c r="D48"/>
      <c r="E48"/>
      <c r="F48"/>
      <c r="G48"/>
      <c r="H48"/>
      <c r="I48"/>
      <c r="J48" s="4"/>
      <c r="K48" s="66"/>
      <c r="L48" s="66"/>
      <c r="M48" s="66"/>
      <c r="X48" s="63"/>
      <c r="Y48"/>
    </row>
    <row r="49" spans="1:25" s="6" customFormat="1" x14ac:dyDescent="0.25">
      <c r="A49"/>
      <c r="B49"/>
      <c r="C49"/>
      <c r="D49"/>
      <c r="E49"/>
      <c r="F49"/>
      <c r="G49"/>
      <c r="H49"/>
      <c r="I49"/>
      <c r="J49" s="4"/>
      <c r="K49" s="66"/>
      <c r="L49" s="66"/>
      <c r="M49" s="66"/>
      <c r="X49" s="63"/>
      <c r="Y49"/>
    </row>
    <row r="50" spans="1:25" s="6" customFormat="1" x14ac:dyDescent="0.25">
      <c r="A50"/>
      <c r="B50"/>
      <c r="C50"/>
      <c r="D50"/>
      <c r="E50"/>
      <c r="F50"/>
      <c r="G50"/>
      <c r="H50"/>
      <c r="I50"/>
      <c r="J50" s="4"/>
      <c r="K50" s="66"/>
      <c r="L50" s="66"/>
      <c r="M50" s="66"/>
      <c r="X50" s="63"/>
      <c r="Y50"/>
    </row>
    <row r="51" spans="1:25" s="6" customFormat="1" x14ac:dyDescent="0.25">
      <c r="A51"/>
      <c r="B51"/>
      <c r="C51"/>
      <c r="D51"/>
      <c r="E51"/>
      <c r="F51"/>
      <c r="G51"/>
      <c r="H51"/>
      <c r="I51"/>
      <c r="J51" s="4"/>
      <c r="K51" s="66"/>
      <c r="L51" s="66"/>
      <c r="M51" s="66"/>
      <c r="X51" s="63"/>
      <c r="Y51"/>
    </row>
    <row r="52" spans="1:25" s="6" customFormat="1" x14ac:dyDescent="0.25">
      <c r="A52"/>
      <c r="B52"/>
      <c r="C52"/>
      <c r="D52"/>
      <c r="E52"/>
      <c r="F52"/>
      <c r="G52"/>
      <c r="H52"/>
      <c r="I52"/>
      <c r="J52" s="4"/>
      <c r="K52" s="66"/>
      <c r="L52" s="66"/>
      <c r="M52" s="66"/>
      <c r="X52" s="63"/>
      <c r="Y52"/>
    </row>
    <row r="53" spans="1:25" s="6" customFormat="1" x14ac:dyDescent="0.25">
      <c r="A53"/>
      <c r="B53"/>
      <c r="C53"/>
      <c r="D53"/>
      <c r="E53"/>
      <c r="F53"/>
      <c r="G53"/>
      <c r="H53"/>
      <c r="I53"/>
      <c r="J53" s="4"/>
      <c r="K53" s="66"/>
      <c r="L53" s="66"/>
      <c r="M53" s="66"/>
      <c r="X53" s="63"/>
      <c r="Y53"/>
    </row>
    <row r="54" spans="1:25" s="6" customFormat="1" x14ac:dyDescent="0.25">
      <c r="A54"/>
      <c r="B54"/>
      <c r="C54"/>
      <c r="D54"/>
      <c r="E54"/>
      <c r="F54"/>
      <c r="G54"/>
      <c r="H54"/>
      <c r="I54"/>
      <c r="J54" s="4"/>
      <c r="K54" s="66"/>
      <c r="L54" s="66"/>
      <c r="M54" s="66"/>
      <c r="X54" s="63"/>
      <c r="Y54"/>
    </row>
    <row r="55" spans="1:25" s="6" customFormat="1" x14ac:dyDescent="0.25">
      <c r="A55"/>
      <c r="B55"/>
      <c r="C55"/>
      <c r="D55"/>
      <c r="E55"/>
      <c r="F55"/>
      <c r="G55"/>
      <c r="H55"/>
      <c r="I55"/>
      <c r="J55" s="4"/>
      <c r="K55" s="66"/>
      <c r="L55" s="66"/>
      <c r="M55" s="66"/>
      <c r="X55" s="63"/>
      <c r="Y55"/>
    </row>
    <row r="56" spans="1:25" s="6" customFormat="1" x14ac:dyDescent="0.25">
      <c r="A56"/>
      <c r="B56"/>
      <c r="C56"/>
      <c r="D56"/>
      <c r="E56"/>
      <c r="F56"/>
      <c r="G56"/>
      <c r="H56"/>
      <c r="I56"/>
      <c r="J56" s="4"/>
      <c r="K56" s="66"/>
      <c r="L56" s="66"/>
      <c r="M56" s="66"/>
      <c r="X56" s="63"/>
      <c r="Y56"/>
    </row>
    <row r="57" spans="1:25" s="6" customFormat="1" x14ac:dyDescent="0.25">
      <c r="A57"/>
      <c r="B57"/>
      <c r="C57"/>
      <c r="D57"/>
      <c r="E57"/>
      <c r="F57"/>
      <c r="G57"/>
      <c r="H57"/>
      <c r="I57"/>
      <c r="J57" s="4"/>
      <c r="K57" s="66"/>
      <c r="L57" s="66"/>
      <c r="M57" s="66"/>
      <c r="X57" s="63"/>
      <c r="Y57"/>
    </row>
    <row r="58" spans="1:25" s="6" customFormat="1" x14ac:dyDescent="0.25">
      <c r="A58"/>
      <c r="B58"/>
      <c r="C58"/>
      <c r="D58"/>
      <c r="E58"/>
      <c r="F58"/>
      <c r="G58"/>
      <c r="H58"/>
      <c r="I58"/>
      <c r="J58" s="4"/>
      <c r="K58" s="66"/>
      <c r="L58" s="66"/>
      <c r="M58" s="66"/>
      <c r="X58" s="63"/>
      <c r="Y58"/>
    </row>
    <row r="59" spans="1:25" s="6" customFormat="1" x14ac:dyDescent="0.25">
      <c r="A59"/>
      <c r="B59"/>
      <c r="C59"/>
      <c r="D59"/>
      <c r="E59"/>
      <c r="F59"/>
      <c r="G59"/>
      <c r="H59"/>
      <c r="I59"/>
      <c r="J59" s="4"/>
      <c r="K59" s="66"/>
      <c r="L59" s="66"/>
      <c r="M59" s="66"/>
      <c r="X59" s="63"/>
      <c r="Y59"/>
    </row>
    <row r="60" spans="1:25" s="6" customFormat="1" x14ac:dyDescent="0.25">
      <c r="A60"/>
      <c r="B60"/>
      <c r="C60"/>
      <c r="D60"/>
      <c r="E60"/>
      <c r="F60"/>
      <c r="G60"/>
      <c r="H60"/>
      <c r="I60"/>
      <c r="J60" s="4"/>
      <c r="K60" s="66"/>
      <c r="L60" s="66"/>
      <c r="M60" s="66"/>
      <c r="X60" s="63"/>
      <c r="Y60"/>
    </row>
    <row r="61" spans="1:25" s="6" customFormat="1" x14ac:dyDescent="0.25">
      <c r="A61"/>
      <c r="B61"/>
      <c r="C61"/>
      <c r="D61"/>
      <c r="E61"/>
      <c r="F61"/>
      <c r="G61"/>
      <c r="H61"/>
      <c r="I61"/>
      <c r="J61" s="4"/>
      <c r="K61" s="66"/>
      <c r="L61" s="66"/>
      <c r="M61" s="66"/>
      <c r="X61" s="63"/>
      <c r="Y61"/>
    </row>
    <row r="62" spans="1:25" s="6" customFormat="1" x14ac:dyDescent="0.25">
      <c r="A62"/>
      <c r="B62"/>
      <c r="C62"/>
      <c r="D62"/>
      <c r="E62"/>
      <c r="F62"/>
      <c r="G62"/>
      <c r="H62"/>
      <c r="I62"/>
      <c r="J62" s="4"/>
      <c r="K62" s="66"/>
      <c r="L62" s="66"/>
      <c r="M62" s="66"/>
      <c r="X62" s="63"/>
      <c r="Y62"/>
    </row>
    <row r="63" spans="1:25" s="6" customFormat="1" x14ac:dyDescent="0.25">
      <c r="A63"/>
      <c r="B63"/>
      <c r="C63"/>
      <c r="D63"/>
      <c r="E63"/>
      <c r="F63"/>
      <c r="G63"/>
      <c r="H63"/>
      <c r="I63"/>
      <c r="J63" s="4"/>
      <c r="K63" s="66"/>
      <c r="L63" s="66"/>
      <c r="M63" s="66"/>
      <c r="X63" s="63"/>
      <c r="Y63"/>
    </row>
    <row r="64" spans="1:25" s="6" customFormat="1" x14ac:dyDescent="0.25">
      <c r="A64"/>
      <c r="B64"/>
      <c r="C64"/>
      <c r="D64"/>
      <c r="E64"/>
      <c r="F64"/>
      <c r="G64"/>
      <c r="H64"/>
      <c r="I64"/>
      <c r="J64" s="4"/>
      <c r="K64" s="66"/>
      <c r="L64" s="66"/>
      <c r="M64" s="66"/>
      <c r="X64" s="63"/>
      <c r="Y64"/>
    </row>
    <row r="65" spans="1:25" s="6" customFormat="1" x14ac:dyDescent="0.25">
      <c r="A65"/>
      <c r="B65"/>
      <c r="C65"/>
      <c r="D65"/>
      <c r="E65"/>
      <c r="F65"/>
      <c r="G65"/>
      <c r="H65"/>
      <c r="I65"/>
      <c r="J65" s="4"/>
      <c r="K65" s="66"/>
      <c r="L65" s="66"/>
      <c r="M65" s="66"/>
      <c r="X65" s="63"/>
      <c r="Y65"/>
    </row>
    <row r="66" spans="1:25" s="6" customFormat="1" x14ac:dyDescent="0.25">
      <c r="A66"/>
      <c r="B66"/>
      <c r="C66"/>
      <c r="D66"/>
      <c r="E66"/>
      <c r="F66"/>
      <c r="G66"/>
      <c r="H66"/>
      <c r="I66"/>
      <c r="J66" s="4"/>
      <c r="K66" s="66"/>
      <c r="L66" s="66"/>
      <c r="M66" s="66"/>
      <c r="X66" s="63"/>
      <c r="Y66"/>
    </row>
    <row r="67" spans="1:25" s="6" customFormat="1" x14ac:dyDescent="0.25">
      <c r="A67"/>
      <c r="B67"/>
      <c r="C67"/>
      <c r="D67"/>
      <c r="E67"/>
      <c r="F67"/>
      <c r="G67"/>
      <c r="H67"/>
      <c r="I67"/>
      <c r="J67" s="4"/>
      <c r="K67" s="66"/>
      <c r="L67" s="66"/>
      <c r="M67" s="66"/>
      <c r="X67" s="63"/>
      <c r="Y67"/>
    </row>
    <row r="68" spans="1:25" s="6" customFormat="1" x14ac:dyDescent="0.25">
      <c r="A68"/>
      <c r="B68"/>
      <c r="C68"/>
      <c r="D68"/>
      <c r="E68"/>
      <c r="F68"/>
      <c r="G68"/>
      <c r="H68"/>
      <c r="I68"/>
      <c r="J68" s="4"/>
      <c r="K68" s="66"/>
      <c r="L68" s="66"/>
      <c r="M68" s="66"/>
      <c r="X68" s="63"/>
      <c r="Y68"/>
    </row>
    <row r="69" spans="1:25" s="6" customFormat="1" x14ac:dyDescent="0.25">
      <c r="A69"/>
      <c r="B69"/>
      <c r="C69"/>
      <c r="D69"/>
      <c r="E69"/>
      <c r="F69"/>
      <c r="G69"/>
      <c r="H69"/>
      <c r="I69"/>
      <c r="J69" s="4"/>
      <c r="K69" s="66"/>
      <c r="L69" s="66"/>
      <c r="M69" s="66"/>
      <c r="X69" s="63"/>
      <c r="Y69"/>
    </row>
    <row r="70" spans="1:25" s="6" customFormat="1" x14ac:dyDescent="0.25">
      <c r="A70"/>
      <c r="B70"/>
      <c r="C70"/>
      <c r="D70"/>
      <c r="E70"/>
      <c r="F70"/>
      <c r="G70"/>
      <c r="H70"/>
      <c r="I70"/>
      <c r="J70" s="4"/>
      <c r="K70" s="66"/>
      <c r="L70" s="66"/>
      <c r="M70" s="66"/>
      <c r="X70" s="63"/>
      <c r="Y70"/>
    </row>
    <row r="71" spans="1:25" s="6" customFormat="1" x14ac:dyDescent="0.25">
      <c r="A71"/>
      <c r="B71"/>
      <c r="C71"/>
      <c r="D71"/>
      <c r="E71"/>
      <c r="F71"/>
      <c r="G71"/>
      <c r="H71"/>
      <c r="I71"/>
      <c r="J71" s="4"/>
      <c r="K71" s="66"/>
      <c r="L71" s="66"/>
      <c r="M71" s="66"/>
      <c r="X71" s="63"/>
      <c r="Y71"/>
    </row>
    <row r="72" spans="1:25" s="6" customFormat="1" x14ac:dyDescent="0.25">
      <c r="A72"/>
      <c r="B72"/>
      <c r="C72"/>
      <c r="D72"/>
      <c r="E72"/>
      <c r="F72"/>
      <c r="G72"/>
      <c r="H72"/>
      <c r="I72"/>
      <c r="J72" s="4"/>
      <c r="K72" s="66"/>
      <c r="L72" s="66"/>
      <c r="M72" s="66"/>
      <c r="X72" s="63"/>
      <c r="Y72"/>
    </row>
    <row r="73" spans="1:25" s="6" customFormat="1" x14ac:dyDescent="0.25">
      <c r="A73"/>
      <c r="B73"/>
      <c r="C73"/>
      <c r="D73"/>
      <c r="E73"/>
      <c r="F73"/>
      <c r="G73"/>
      <c r="H73"/>
      <c r="I73"/>
      <c r="J73" s="4"/>
      <c r="K73" s="66"/>
      <c r="L73" s="66"/>
      <c r="M73" s="66"/>
      <c r="X73" s="63"/>
      <c r="Y73"/>
    </row>
    <row r="74" spans="1:25" s="6" customFormat="1" x14ac:dyDescent="0.25">
      <c r="A74"/>
      <c r="B74"/>
      <c r="C74"/>
      <c r="D74"/>
      <c r="E74"/>
      <c r="F74"/>
      <c r="G74"/>
      <c r="H74"/>
      <c r="I74"/>
      <c r="J74" s="4"/>
      <c r="K74" s="66"/>
      <c r="L74" s="66"/>
      <c r="M74" s="66"/>
      <c r="X74" s="63"/>
      <c r="Y74"/>
    </row>
    <row r="75" spans="1:25" s="6" customFormat="1" x14ac:dyDescent="0.25">
      <c r="A75"/>
      <c r="B75"/>
      <c r="C75"/>
      <c r="D75"/>
      <c r="E75"/>
      <c r="F75"/>
      <c r="G75"/>
      <c r="H75"/>
      <c r="I75"/>
      <c r="J75" s="4"/>
      <c r="K75" s="66"/>
      <c r="L75" s="66"/>
      <c r="M75" s="66"/>
      <c r="X75" s="63"/>
      <c r="Y75"/>
    </row>
    <row r="76" spans="1:25" s="6" customFormat="1" x14ac:dyDescent="0.25">
      <c r="A76"/>
      <c r="B76"/>
      <c r="C76"/>
      <c r="D76"/>
      <c r="E76"/>
      <c r="F76"/>
      <c r="G76"/>
      <c r="H76"/>
      <c r="I76"/>
      <c r="J76" s="4"/>
      <c r="K76" s="66"/>
      <c r="L76" s="66"/>
      <c r="M76" s="66"/>
      <c r="X76" s="63"/>
      <c r="Y76"/>
    </row>
    <row r="77" spans="1:25" s="6" customFormat="1" x14ac:dyDescent="0.25">
      <c r="A77"/>
      <c r="B77"/>
      <c r="C77"/>
      <c r="D77"/>
      <c r="E77"/>
      <c r="F77"/>
      <c r="G77"/>
      <c r="H77"/>
      <c r="I77"/>
      <c r="J77" s="4"/>
      <c r="K77" s="66"/>
      <c r="L77" s="66"/>
      <c r="M77" s="66"/>
      <c r="X77" s="63"/>
      <c r="Y77"/>
    </row>
    <row r="78" spans="1:25" s="6" customFormat="1" x14ac:dyDescent="0.25">
      <c r="A78"/>
      <c r="B78"/>
      <c r="C78"/>
      <c r="D78"/>
      <c r="E78"/>
      <c r="F78"/>
      <c r="G78"/>
      <c r="H78"/>
      <c r="I78"/>
      <c r="J78" s="4"/>
      <c r="K78" s="66"/>
      <c r="L78" s="66"/>
      <c r="M78" s="66"/>
      <c r="X78" s="63"/>
      <c r="Y78"/>
    </row>
    <row r="79" spans="1:25" s="6" customFormat="1" x14ac:dyDescent="0.25">
      <c r="A79"/>
      <c r="B79"/>
      <c r="C79"/>
      <c r="D79"/>
      <c r="E79"/>
      <c r="F79"/>
      <c r="G79"/>
      <c r="H79"/>
      <c r="I79"/>
      <c r="J79" s="4"/>
      <c r="K79" s="66"/>
      <c r="L79" s="66"/>
      <c r="M79" s="66"/>
      <c r="X79" s="63"/>
      <c r="Y79"/>
    </row>
    <row r="80" spans="1:25" s="6" customFormat="1" x14ac:dyDescent="0.25">
      <c r="A80"/>
      <c r="B80"/>
      <c r="C80"/>
      <c r="D80"/>
      <c r="E80"/>
      <c r="F80"/>
      <c r="G80"/>
      <c r="H80"/>
      <c r="I80"/>
      <c r="J80" s="4"/>
      <c r="K80" s="66"/>
      <c r="L80" s="66"/>
      <c r="M80" s="66"/>
      <c r="X80" s="63"/>
      <c r="Y80"/>
    </row>
    <row r="81" spans="1:25" s="6" customFormat="1" x14ac:dyDescent="0.25">
      <c r="A81"/>
      <c r="B81"/>
      <c r="C81"/>
      <c r="D81"/>
      <c r="E81"/>
      <c r="F81"/>
      <c r="G81"/>
      <c r="H81"/>
      <c r="I81"/>
      <c r="J81" s="4"/>
      <c r="K81" s="66"/>
      <c r="L81" s="66"/>
      <c r="M81" s="66"/>
      <c r="X81" s="63"/>
      <c r="Y81"/>
    </row>
    <row r="82" spans="1:25" s="6" customFormat="1" x14ac:dyDescent="0.25">
      <c r="A82"/>
      <c r="B82"/>
      <c r="C82"/>
      <c r="D82"/>
      <c r="E82"/>
      <c r="F82"/>
      <c r="G82"/>
      <c r="H82"/>
      <c r="I82"/>
      <c r="J82" s="4"/>
      <c r="K82" s="66"/>
      <c r="L82" s="66"/>
      <c r="M82" s="66"/>
      <c r="X82" s="63"/>
      <c r="Y82"/>
    </row>
    <row r="83" spans="1:25" s="6" customFormat="1" x14ac:dyDescent="0.25">
      <c r="A83"/>
      <c r="B83"/>
      <c r="C83"/>
      <c r="D83"/>
      <c r="E83"/>
      <c r="F83"/>
      <c r="G83"/>
      <c r="H83"/>
      <c r="I83"/>
      <c r="J83" s="4"/>
      <c r="K83" s="66"/>
      <c r="L83" s="66"/>
      <c r="M83" s="66"/>
      <c r="X83" s="63"/>
      <c r="Y83"/>
    </row>
    <row r="84" spans="1:25" s="6" customFormat="1" x14ac:dyDescent="0.25">
      <c r="A84"/>
      <c r="B84"/>
      <c r="C84"/>
      <c r="D84"/>
      <c r="E84"/>
      <c r="F84"/>
      <c r="G84"/>
      <c r="H84"/>
      <c r="I84"/>
      <c r="J84" s="4"/>
      <c r="K84" s="66"/>
      <c r="L84" s="66"/>
      <c r="M84" s="66"/>
      <c r="X84" s="63"/>
      <c r="Y84"/>
    </row>
    <row r="85" spans="1:25" s="6" customFormat="1" x14ac:dyDescent="0.25">
      <c r="A85"/>
      <c r="B85"/>
      <c r="C85"/>
      <c r="D85"/>
      <c r="E85"/>
      <c r="F85"/>
      <c r="G85"/>
      <c r="H85"/>
      <c r="I85"/>
      <c r="J85" s="4"/>
      <c r="K85" s="66"/>
      <c r="L85" s="66"/>
      <c r="M85" s="66"/>
      <c r="X85" s="63"/>
      <c r="Y85"/>
    </row>
    <row r="86" spans="1:25" s="6" customFormat="1" x14ac:dyDescent="0.25">
      <c r="A86"/>
      <c r="B86"/>
      <c r="C86"/>
      <c r="D86"/>
      <c r="E86"/>
      <c r="F86"/>
      <c r="G86"/>
      <c r="H86"/>
      <c r="I86"/>
      <c r="J86" s="4"/>
      <c r="K86" s="66"/>
      <c r="L86" s="66"/>
      <c r="M86" s="66"/>
      <c r="X86" s="63"/>
      <c r="Y86"/>
    </row>
    <row r="87" spans="1:25" s="6" customFormat="1" x14ac:dyDescent="0.25">
      <c r="A87"/>
      <c r="B87"/>
      <c r="C87"/>
      <c r="D87"/>
      <c r="E87"/>
      <c r="F87"/>
      <c r="G87"/>
      <c r="H87"/>
      <c r="I87"/>
      <c r="J87" s="4"/>
      <c r="K87" s="66"/>
      <c r="L87" s="66"/>
      <c r="M87" s="66"/>
      <c r="X87" s="63"/>
      <c r="Y87"/>
    </row>
    <row r="88" spans="1:25" s="6" customFormat="1" x14ac:dyDescent="0.25">
      <c r="A88"/>
      <c r="B88"/>
      <c r="C88"/>
      <c r="D88"/>
      <c r="E88"/>
      <c r="F88"/>
      <c r="G88"/>
      <c r="H88"/>
      <c r="I88"/>
      <c r="J88" s="4"/>
      <c r="K88" s="66"/>
      <c r="L88" s="66"/>
      <c r="M88" s="66"/>
      <c r="X88" s="63"/>
      <c r="Y88"/>
    </row>
    <row r="89" spans="1:25" s="6" customFormat="1" x14ac:dyDescent="0.25">
      <c r="A89"/>
      <c r="B89"/>
      <c r="C89"/>
      <c r="D89"/>
      <c r="E89"/>
      <c r="F89"/>
      <c r="G89"/>
      <c r="H89"/>
      <c r="I89"/>
      <c r="J89" s="4"/>
      <c r="K89" s="66"/>
      <c r="L89" s="66"/>
      <c r="M89" s="66"/>
      <c r="X89" s="63"/>
      <c r="Y89"/>
    </row>
    <row r="90" spans="1:25" s="6" customFormat="1" x14ac:dyDescent="0.25">
      <c r="A90"/>
      <c r="B90"/>
      <c r="C90"/>
      <c r="D90"/>
      <c r="E90"/>
      <c r="F90"/>
      <c r="G90"/>
      <c r="H90"/>
      <c r="I90"/>
      <c r="J90" s="4"/>
      <c r="K90" s="66"/>
      <c r="L90" s="66"/>
      <c r="M90" s="66"/>
      <c r="X90" s="63"/>
      <c r="Y90"/>
    </row>
    <row r="91" spans="1:25" s="6" customFormat="1" x14ac:dyDescent="0.25">
      <c r="A91"/>
      <c r="B91"/>
      <c r="C91"/>
      <c r="D91"/>
      <c r="E91"/>
      <c r="F91"/>
      <c r="G91"/>
      <c r="H91"/>
      <c r="I91"/>
      <c r="J91" s="4"/>
      <c r="K91" s="66"/>
      <c r="L91" s="66"/>
      <c r="M91" s="66"/>
      <c r="X91" s="63"/>
      <c r="Y91"/>
    </row>
    <row r="92" spans="1:25" s="6" customFormat="1" x14ac:dyDescent="0.25">
      <c r="A92"/>
      <c r="B92"/>
      <c r="C92"/>
      <c r="D92"/>
      <c r="E92"/>
      <c r="F92"/>
      <c r="G92"/>
      <c r="H92"/>
      <c r="I92"/>
      <c r="J92" s="4"/>
      <c r="K92" s="66"/>
      <c r="L92" s="66"/>
      <c r="M92" s="66"/>
      <c r="X92" s="63"/>
      <c r="Y92"/>
    </row>
    <row r="93" spans="1:25" s="6" customFormat="1" x14ac:dyDescent="0.25">
      <c r="A93"/>
      <c r="B93"/>
      <c r="C93"/>
      <c r="D93"/>
      <c r="E93"/>
      <c r="F93"/>
      <c r="G93"/>
      <c r="H93"/>
      <c r="I93"/>
      <c r="J93" s="4"/>
      <c r="K93" s="66"/>
      <c r="L93" s="66"/>
      <c r="M93" s="66"/>
      <c r="X93" s="63"/>
      <c r="Y93"/>
    </row>
    <row r="94" spans="1:25" s="6" customFormat="1" x14ac:dyDescent="0.25">
      <c r="A94"/>
      <c r="B94"/>
      <c r="C94"/>
      <c r="D94"/>
      <c r="E94"/>
      <c r="F94"/>
      <c r="G94"/>
      <c r="H94"/>
      <c r="I94"/>
      <c r="J94" s="4"/>
      <c r="K94" s="66"/>
      <c r="L94" s="66"/>
      <c r="M94" s="66"/>
      <c r="X94" s="63"/>
      <c r="Y94"/>
    </row>
    <row r="95" spans="1:25" s="6" customFormat="1" x14ac:dyDescent="0.25">
      <c r="A95"/>
      <c r="B95"/>
      <c r="C95"/>
      <c r="D95"/>
      <c r="E95"/>
      <c r="F95"/>
      <c r="G95"/>
      <c r="H95"/>
      <c r="I95"/>
      <c r="J95" s="4"/>
      <c r="K95" s="66"/>
      <c r="L95" s="66"/>
      <c r="M95" s="66"/>
      <c r="X95" s="63"/>
      <c r="Y95"/>
    </row>
    <row r="96" spans="1:25" s="6" customFormat="1" x14ac:dyDescent="0.25">
      <c r="A96"/>
      <c r="B96"/>
      <c r="C96"/>
      <c r="D96"/>
      <c r="E96"/>
      <c r="F96"/>
      <c r="G96"/>
      <c r="H96"/>
      <c r="I96"/>
      <c r="J96" s="4"/>
      <c r="K96" s="66"/>
      <c r="L96" s="66"/>
      <c r="M96" s="66"/>
      <c r="X96" s="63"/>
      <c r="Y96"/>
    </row>
    <row r="97" spans="1:27" s="6" customFormat="1" x14ac:dyDescent="0.25">
      <c r="A97"/>
      <c r="B97"/>
      <c r="C97"/>
      <c r="D97"/>
      <c r="E97"/>
      <c r="F97"/>
      <c r="G97"/>
      <c r="H97"/>
      <c r="I97"/>
      <c r="J97" s="4"/>
      <c r="K97" s="66"/>
      <c r="L97" s="66"/>
      <c r="M97" s="66"/>
      <c r="X97" s="63"/>
      <c r="Y97"/>
    </row>
    <row r="98" spans="1:27" x14ac:dyDescent="0.25">
      <c r="Z98" s="6"/>
      <c r="AA98" s="6"/>
    </row>
    <row r="99" spans="1:27" x14ac:dyDescent="0.25">
      <c r="Z99" s="6"/>
      <c r="AA99" s="6"/>
    </row>
    <row r="100" spans="1:27" x14ac:dyDescent="0.25">
      <c r="Z100" s="6"/>
      <c r="AA100" s="6"/>
    </row>
    <row r="101" spans="1:27" x14ac:dyDescent="0.25">
      <c r="Z101" s="6"/>
      <c r="AA101" s="6"/>
    </row>
    <row r="102" spans="1:27" x14ac:dyDescent="0.25">
      <c r="Z102" s="6"/>
      <c r="AA102" s="6"/>
    </row>
    <row r="103" spans="1:27" x14ac:dyDescent="0.25">
      <c r="Z103" s="6"/>
      <c r="AA103" s="6"/>
    </row>
    <row r="104" spans="1:27" x14ac:dyDescent="0.25">
      <c r="Z104" s="6"/>
      <c r="AA104" s="6"/>
    </row>
    <row r="105" spans="1:27" x14ac:dyDescent="0.25">
      <c r="Z105" s="6"/>
      <c r="AA105" s="6"/>
    </row>
    <row r="106" spans="1:27" x14ac:dyDescent="0.25">
      <c r="Z106" s="6"/>
      <c r="AA106" s="6"/>
    </row>
    <row r="107" spans="1:27" x14ac:dyDescent="0.25">
      <c r="Z107" s="6"/>
      <c r="AA107" s="6"/>
    </row>
    <row r="108" spans="1:27" x14ac:dyDescent="0.25">
      <c r="Z108" s="6"/>
      <c r="AA108" s="6"/>
    </row>
    <row r="109" spans="1:27" x14ac:dyDescent="0.25">
      <c r="Z109" s="6"/>
      <c r="AA109" s="6"/>
    </row>
    <row r="110" spans="1:27" x14ac:dyDescent="0.25">
      <c r="Z110" s="6"/>
      <c r="AA110" s="6"/>
    </row>
    <row r="111" spans="1:27" x14ac:dyDescent="0.25">
      <c r="Z111" s="6"/>
      <c r="AA111" s="6"/>
    </row>
    <row r="112" spans="1:27" x14ac:dyDescent="0.25">
      <c r="Z112" s="6"/>
      <c r="AA112" s="6"/>
    </row>
  </sheetData>
  <mergeCells count="26">
    <mergeCell ref="Y6:Y7"/>
    <mergeCell ref="Z6:Z7"/>
    <mergeCell ref="AA6:AA7"/>
    <mergeCell ref="O6:O7"/>
    <mergeCell ref="A5:W5"/>
    <mergeCell ref="A6:A7"/>
    <mergeCell ref="B6:B7"/>
    <mergeCell ref="C6:C7"/>
    <mergeCell ref="D6:D7"/>
    <mergeCell ref="E6:E7"/>
    <mergeCell ref="F6:F7"/>
    <mergeCell ref="G6:G7"/>
    <mergeCell ref="H6:H7"/>
    <mergeCell ref="I6:I7"/>
    <mergeCell ref="J6:J7"/>
    <mergeCell ref="K6:K7"/>
    <mergeCell ref="L6:L7"/>
    <mergeCell ref="M6:M7"/>
    <mergeCell ref="N6:N7"/>
    <mergeCell ref="X6:X7"/>
    <mergeCell ref="P6:P7"/>
    <mergeCell ref="Q6:Q7"/>
    <mergeCell ref="R6:S6"/>
    <mergeCell ref="T6:T7"/>
    <mergeCell ref="U6:V6"/>
    <mergeCell ref="W6:W7"/>
  </mergeCells>
  <pageMargins left="0.70866141732283472" right="0.70866141732283472" top="0.78740157480314965" bottom="0.78740157480314965" header="0.31496062992125984" footer="0.31496062992125984"/>
  <pageSetup paperSize="9" scale="39" firstPageNumber="191" fitToHeight="0" orientation="landscape" useFirstPageNumber="1" r:id="rId1"/>
  <headerFooter>
    <oddFooter>&amp;L&amp;"Arial,Kurzíva"&amp;12Zastupitelstvo Olomouckého kraje 16.12.2024
10.1. - Rozpočet Olomouckého kraje na rok 2025 - návrh rozpočtu 
Příloha č. 5e) - Dotační projekty - investiční&amp;R&amp;"Arial,Kurzíva"&amp;12Strana &amp;P (celkem 205)</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E98F44-D63C-4A49-9FBD-35C6C5D1E31E}">
  <sheetPr>
    <pageSetUpPr fitToPage="1"/>
  </sheetPr>
  <dimension ref="A1:Y100"/>
  <sheetViews>
    <sheetView showGridLines="0" view="pageBreakPreview" zoomScale="70" zoomScaleNormal="70" zoomScaleSheetLayoutView="70" workbookViewId="0">
      <selection activeCell="U9" sqref="U9:V19"/>
    </sheetView>
  </sheetViews>
  <sheetFormatPr defaultColWidth="9.140625" defaultRowHeight="15" outlineLevelCol="1" x14ac:dyDescent="0.25"/>
  <cols>
    <col min="1" max="1" width="6.140625" customWidth="1"/>
    <col min="2" max="2" width="6.7109375" customWidth="1"/>
    <col min="3" max="3" width="8.42578125" hidden="1" customWidth="1" outlineLevel="1"/>
    <col min="4" max="4" width="6.42578125" hidden="1" customWidth="1" outlineLevel="1"/>
    <col min="5" max="5" width="8.28515625" customWidth="1" collapsed="1"/>
    <col min="6" max="6" width="15.5703125" hidden="1" customWidth="1" outlineLevel="1"/>
    <col min="7" max="7" width="37.85546875" customWidth="1" collapsed="1"/>
    <col min="8" max="8" width="38.85546875" customWidth="1"/>
    <col min="9" max="9" width="7.140625" customWidth="1"/>
    <col min="10" max="10" width="14.7109375" style="4" customWidth="1"/>
    <col min="11" max="12" width="18.85546875" style="6" bestFit="1" customWidth="1"/>
    <col min="13" max="13" width="13.5703125" style="6" customWidth="1"/>
    <col min="14" max="14" width="13.7109375" style="6" customWidth="1"/>
    <col min="15" max="15" width="14.7109375" style="6" customWidth="1"/>
    <col min="16" max="16" width="14.85546875" style="6" customWidth="1"/>
    <col min="17" max="17" width="16.7109375" style="6" customWidth="1"/>
    <col min="18" max="18" width="17.42578125" style="6" customWidth="1"/>
    <col min="19" max="19" width="17.28515625" style="6" customWidth="1"/>
    <col min="20" max="22" width="14.85546875" style="6" customWidth="1"/>
    <col min="23" max="23" width="14.42578125" style="6" customWidth="1"/>
    <col min="24" max="24" width="17.7109375" style="63" customWidth="1"/>
  </cols>
  <sheetData>
    <row r="1" spans="1:25" ht="18" x14ac:dyDescent="0.25">
      <c r="A1" s="197" t="s">
        <v>352</v>
      </c>
      <c r="B1" s="1"/>
      <c r="C1" s="1"/>
      <c r="D1" s="1"/>
      <c r="E1" s="1"/>
      <c r="F1" s="2"/>
      <c r="G1" s="1"/>
      <c r="H1" s="3"/>
      <c r="I1" s="1"/>
      <c r="K1" s="5"/>
      <c r="N1" s="7"/>
      <c r="O1" s="7"/>
      <c r="Q1" s="7"/>
      <c r="R1" s="7"/>
      <c r="S1" s="8"/>
      <c r="T1" s="8"/>
      <c r="U1" s="9"/>
      <c r="V1"/>
      <c r="W1"/>
      <c r="X1"/>
    </row>
    <row r="2" spans="1:25" ht="15.75" x14ac:dyDescent="0.25">
      <c r="A2" s="10" t="s">
        <v>0</v>
      </c>
      <c r="B2" s="198"/>
      <c r="C2" s="198"/>
      <c r="F2" s="199"/>
      <c r="G2" s="200" t="s">
        <v>353</v>
      </c>
      <c r="H2" s="201" t="s">
        <v>354</v>
      </c>
      <c r="I2" s="11"/>
      <c r="K2" s="5"/>
      <c r="N2" s="12"/>
      <c r="O2" s="12"/>
      <c r="Q2" s="12"/>
      <c r="R2" s="12"/>
      <c r="S2" s="13"/>
      <c r="T2" s="13"/>
      <c r="U2" s="9"/>
      <c r="V2"/>
      <c r="W2"/>
      <c r="X2"/>
    </row>
    <row r="3" spans="1:25" ht="15.75" x14ac:dyDescent="0.25">
      <c r="A3" s="14"/>
      <c r="B3" s="198"/>
      <c r="C3" s="198"/>
      <c r="F3" s="199"/>
      <c r="G3" s="202" t="s">
        <v>1</v>
      </c>
      <c r="H3" s="203"/>
      <c r="I3" s="11"/>
      <c r="K3" s="5"/>
      <c r="N3" s="12"/>
      <c r="O3" s="12"/>
      <c r="Q3" s="12"/>
      <c r="R3" s="12"/>
      <c r="S3" s="13"/>
      <c r="T3" s="13"/>
      <c r="U3" s="9"/>
      <c r="V3"/>
      <c r="W3"/>
      <c r="X3"/>
    </row>
    <row r="4" spans="1:25" ht="17.25" customHeight="1" x14ac:dyDescent="0.25">
      <c r="A4" s="15"/>
      <c r="B4" s="15"/>
      <c r="C4" s="15"/>
      <c r="D4" s="15"/>
      <c r="E4" s="15"/>
      <c r="F4" s="15"/>
      <c r="G4" s="15"/>
      <c r="H4" s="15"/>
      <c r="I4" s="15"/>
      <c r="J4" s="15"/>
      <c r="K4" s="15"/>
      <c r="L4" s="16"/>
      <c r="M4" s="15"/>
      <c r="N4" s="16"/>
      <c r="O4" s="15"/>
      <c r="P4" s="15"/>
      <c r="Q4" s="15"/>
      <c r="R4" s="15"/>
      <c r="S4" s="15"/>
      <c r="T4" s="15"/>
      <c r="U4" s="15"/>
      <c r="V4" s="15"/>
      <c r="X4" s="17" t="s">
        <v>2</v>
      </c>
      <c r="Y4" s="9"/>
    </row>
    <row r="5" spans="1:25" ht="25.5" customHeight="1" x14ac:dyDescent="0.25">
      <c r="A5" s="425" t="s">
        <v>355</v>
      </c>
      <c r="B5" s="426"/>
      <c r="C5" s="426"/>
      <c r="D5" s="426"/>
      <c r="E5" s="426"/>
      <c r="F5" s="426"/>
      <c r="G5" s="426"/>
      <c r="H5" s="426"/>
      <c r="I5" s="426"/>
      <c r="J5" s="426"/>
      <c r="K5" s="426"/>
      <c r="L5" s="426"/>
      <c r="M5" s="426"/>
      <c r="N5" s="426"/>
      <c r="O5" s="426"/>
      <c r="P5" s="426"/>
      <c r="Q5" s="426"/>
      <c r="R5" s="426"/>
      <c r="S5" s="426"/>
      <c r="T5" s="426"/>
      <c r="U5" s="426"/>
      <c r="V5" s="426"/>
      <c r="W5" s="427"/>
      <c r="X5" s="18"/>
    </row>
    <row r="6" spans="1:25" ht="25.5" customHeight="1" x14ac:dyDescent="0.25">
      <c r="A6" s="428" t="s">
        <v>3</v>
      </c>
      <c r="B6" s="428" t="s">
        <v>4</v>
      </c>
      <c r="C6" s="429" t="s">
        <v>5</v>
      </c>
      <c r="D6" s="429" t="s">
        <v>6</v>
      </c>
      <c r="E6" s="430" t="s">
        <v>7</v>
      </c>
      <c r="F6" s="429" t="s">
        <v>8</v>
      </c>
      <c r="G6" s="429" t="s">
        <v>9</v>
      </c>
      <c r="H6" s="432" t="s">
        <v>10</v>
      </c>
      <c r="I6" s="433" t="s">
        <v>11</v>
      </c>
      <c r="J6" s="432" t="s">
        <v>12</v>
      </c>
      <c r="K6" s="432" t="s">
        <v>13</v>
      </c>
      <c r="L6" s="434" t="s">
        <v>14</v>
      </c>
      <c r="M6" s="434" t="s">
        <v>15</v>
      </c>
      <c r="N6" s="432" t="s">
        <v>22</v>
      </c>
      <c r="O6" s="424" t="s">
        <v>195</v>
      </c>
      <c r="P6" s="419" t="s">
        <v>345</v>
      </c>
      <c r="Q6" s="420" t="s">
        <v>197</v>
      </c>
      <c r="R6" s="422" t="s">
        <v>21</v>
      </c>
      <c r="S6" s="423"/>
      <c r="T6" s="420" t="s">
        <v>346</v>
      </c>
      <c r="U6" s="422" t="s">
        <v>21</v>
      </c>
      <c r="V6" s="423"/>
      <c r="W6" s="424" t="s">
        <v>199</v>
      </c>
      <c r="X6" s="418" t="s">
        <v>16</v>
      </c>
    </row>
    <row r="7" spans="1:25" ht="81" customHeight="1" x14ac:dyDescent="0.25">
      <c r="A7" s="428"/>
      <c r="B7" s="428"/>
      <c r="C7" s="429"/>
      <c r="D7" s="429"/>
      <c r="E7" s="431"/>
      <c r="F7" s="429"/>
      <c r="G7" s="429"/>
      <c r="H7" s="432"/>
      <c r="I7" s="433"/>
      <c r="J7" s="432"/>
      <c r="K7" s="432"/>
      <c r="L7" s="435"/>
      <c r="M7" s="435"/>
      <c r="N7" s="432"/>
      <c r="O7" s="424"/>
      <c r="P7" s="419"/>
      <c r="Q7" s="421"/>
      <c r="R7" s="294" t="s">
        <v>347</v>
      </c>
      <c r="S7" s="296" t="s">
        <v>348</v>
      </c>
      <c r="T7" s="421"/>
      <c r="U7" s="75" t="s">
        <v>349</v>
      </c>
      <c r="V7" s="296" t="s">
        <v>20</v>
      </c>
      <c r="W7" s="424"/>
      <c r="X7" s="418"/>
    </row>
    <row r="8" spans="1:25" s="25" customFormat="1" ht="25.5" customHeight="1" x14ac:dyDescent="0.3">
      <c r="A8" s="20" t="s">
        <v>17</v>
      </c>
      <c r="B8" s="21"/>
      <c r="C8" s="21"/>
      <c r="D8" s="21"/>
      <c r="E8" s="21"/>
      <c r="F8" s="21"/>
      <c r="G8" s="21"/>
      <c r="H8" s="21"/>
      <c r="I8" s="21"/>
      <c r="J8" s="21"/>
      <c r="K8" s="22">
        <f>SUM(K9:K13)</f>
        <v>123071</v>
      </c>
      <c r="L8" s="22">
        <f>SUM(L9:L13)</f>
        <v>98725</v>
      </c>
      <c r="M8" s="22">
        <f>SUM(M9:M13)</f>
        <v>24346</v>
      </c>
      <c r="N8" s="22"/>
      <c r="O8" s="22">
        <f t="shared" ref="O8:W8" si="0">SUM(O9:O13)</f>
        <v>0</v>
      </c>
      <c r="P8" s="23">
        <f t="shared" si="0"/>
        <v>123071</v>
      </c>
      <c r="Q8" s="23">
        <f t="shared" si="0"/>
        <v>98725</v>
      </c>
      <c r="R8" s="23">
        <f t="shared" si="0"/>
        <v>98725</v>
      </c>
      <c r="S8" s="23">
        <f t="shared" si="0"/>
        <v>0</v>
      </c>
      <c r="T8" s="23">
        <f t="shared" si="0"/>
        <v>24346</v>
      </c>
      <c r="U8" s="23">
        <f t="shared" si="0"/>
        <v>0</v>
      </c>
      <c r="V8" s="23">
        <f t="shared" si="0"/>
        <v>24346</v>
      </c>
      <c r="W8" s="22">
        <f t="shared" si="0"/>
        <v>0</v>
      </c>
      <c r="X8" s="24"/>
    </row>
    <row r="9" spans="1:25" ht="60" x14ac:dyDescent="0.25">
      <c r="A9" s="26">
        <v>1</v>
      </c>
      <c r="B9" s="27" t="s">
        <v>356</v>
      </c>
      <c r="C9" s="28">
        <v>6172</v>
      </c>
      <c r="D9" s="123">
        <v>6125</v>
      </c>
      <c r="E9" s="28">
        <v>61</v>
      </c>
      <c r="F9" s="29">
        <v>60009101556</v>
      </c>
      <c r="G9" s="30" t="s">
        <v>357</v>
      </c>
      <c r="H9" s="31" t="s">
        <v>358</v>
      </c>
      <c r="I9" s="31"/>
      <c r="J9" s="43" t="s">
        <v>31</v>
      </c>
      <c r="K9" s="33">
        <f>SUM(L9:M9)</f>
        <v>40375</v>
      </c>
      <c r="L9" s="33">
        <v>32650</v>
      </c>
      <c r="M9" s="33">
        <v>7725</v>
      </c>
      <c r="N9" s="34" t="s">
        <v>40</v>
      </c>
      <c r="O9" s="35">
        <v>0</v>
      </c>
      <c r="P9" s="36">
        <f>SUM(Q9,T9)</f>
        <v>40375</v>
      </c>
      <c r="Q9" s="409">
        <v>32650</v>
      </c>
      <c r="R9" s="35">
        <v>32650</v>
      </c>
      <c r="S9" s="37">
        <v>0</v>
      </c>
      <c r="T9" s="174">
        <f>SUM(U9,V9)</f>
        <v>7725</v>
      </c>
      <c r="U9" s="37">
        <v>0</v>
      </c>
      <c r="V9" s="37">
        <v>7725</v>
      </c>
      <c r="W9" s="37">
        <f t="shared" ref="W9:W13" si="1">K9-O9-P9</f>
        <v>0</v>
      </c>
      <c r="X9" s="103" t="s">
        <v>359</v>
      </c>
    </row>
    <row r="10" spans="1:25" ht="60" x14ac:dyDescent="0.25">
      <c r="A10" s="26">
        <v>2</v>
      </c>
      <c r="B10" s="27" t="s">
        <v>356</v>
      </c>
      <c r="C10" s="28">
        <v>3533</v>
      </c>
      <c r="D10" s="123">
        <v>6125</v>
      </c>
      <c r="E10" s="28">
        <v>61</v>
      </c>
      <c r="F10" s="29">
        <v>60009101557</v>
      </c>
      <c r="G10" s="30" t="s">
        <v>386</v>
      </c>
      <c r="H10" s="31" t="s">
        <v>358</v>
      </c>
      <c r="I10" s="305" t="s">
        <v>37</v>
      </c>
      <c r="J10" s="32" t="s">
        <v>31</v>
      </c>
      <c r="K10" s="33">
        <f>SUM(L10:M10)</f>
        <v>57408</v>
      </c>
      <c r="L10" s="33">
        <v>47444</v>
      </c>
      <c r="M10" s="33">
        <v>9964</v>
      </c>
      <c r="N10" s="34" t="s">
        <v>80</v>
      </c>
      <c r="O10" s="35">
        <v>0</v>
      </c>
      <c r="P10" s="308">
        <f>SUM(Q10,T10)</f>
        <v>57408</v>
      </c>
      <c r="Q10" s="367">
        <v>47444</v>
      </c>
      <c r="R10" s="35">
        <v>47444</v>
      </c>
      <c r="S10" s="37">
        <v>0</v>
      </c>
      <c r="T10" s="174">
        <f>SUM(U10,V10)</f>
        <v>9964</v>
      </c>
      <c r="U10" s="277">
        <v>0</v>
      </c>
      <c r="V10" s="37">
        <v>9964</v>
      </c>
      <c r="W10" s="37">
        <f t="shared" si="1"/>
        <v>0</v>
      </c>
      <c r="X10" s="103" t="s">
        <v>359</v>
      </c>
    </row>
    <row r="11" spans="1:25" ht="60" x14ac:dyDescent="0.25">
      <c r="A11" s="26">
        <v>3</v>
      </c>
      <c r="B11" s="28" t="s">
        <v>356</v>
      </c>
      <c r="C11" s="28">
        <v>3523</v>
      </c>
      <c r="D11" s="28">
        <v>6125</v>
      </c>
      <c r="E11" s="28">
        <v>61</v>
      </c>
      <c r="F11" s="122">
        <v>60009101712</v>
      </c>
      <c r="G11" s="41" t="s">
        <v>387</v>
      </c>
      <c r="H11" s="31" t="s">
        <v>358</v>
      </c>
      <c r="I11" s="32" t="s">
        <v>37</v>
      </c>
      <c r="J11" s="32" t="s">
        <v>31</v>
      </c>
      <c r="K11" s="33">
        <f>SUM(L11:M11)</f>
        <v>25288</v>
      </c>
      <c r="L11" s="33">
        <v>18631</v>
      </c>
      <c r="M11" s="33">
        <v>6657</v>
      </c>
      <c r="N11" s="34" t="s">
        <v>69</v>
      </c>
      <c r="O11" s="35">
        <v>0</v>
      </c>
      <c r="P11" s="308">
        <f>SUM(Q11,T11)</f>
        <v>25288</v>
      </c>
      <c r="Q11" s="367">
        <v>18631</v>
      </c>
      <c r="R11" s="35">
        <v>18631</v>
      </c>
      <c r="S11" s="37">
        <v>0</v>
      </c>
      <c r="T11" s="174">
        <f>SUM(U11,V11)</f>
        <v>6657</v>
      </c>
      <c r="U11" s="277">
        <v>0</v>
      </c>
      <c r="V11" s="37">
        <v>6657</v>
      </c>
      <c r="W11" s="37">
        <f t="shared" si="1"/>
        <v>0</v>
      </c>
      <c r="X11" s="103" t="s">
        <v>359</v>
      </c>
    </row>
    <row r="12" spans="1:25" ht="15.75" hidden="1" x14ac:dyDescent="0.25">
      <c r="A12" s="26">
        <v>3</v>
      </c>
      <c r="B12" s="28"/>
      <c r="C12" s="28"/>
      <c r="D12" s="28"/>
      <c r="E12" s="28"/>
      <c r="F12" s="122"/>
      <c r="G12" s="41"/>
      <c r="H12" s="31"/>
      <c r="I12" s="32"/>
      <c r="J12" s="32"/>
      <c r="K12" s="33">
        <f t="shared" ref="K12:K13" si="2">SUM(L12:M12)</f>
        <v>0</v>
      </c>
      <c r="L12" s="33"/>
      <c r="M12" s="33"/>
      <c r="N12" s="34"/>
      <c r="O12" s="35"/>
      <c r="P12" s="36">
        <f>Q12+S12</f>
        <v>0</v>
      </c>
      <c r="Q12" s="307">
        <f t="shared" ref="Q12:Q13" si="3">SUM(R12:S12)</f>
        <v>0</v>
      </c>
      <c r="R12" s="35"/>
      <c r="S12" s="37"/>
      <c r="T12" s="306">
        <f t="shared" ref="T12:T13" si="4">SUM(U12:V12)</f>
        <v>0</v>
      </c>
      <c r="U12" s="37"/>
      <c r="V12" s="37"/>
      <c r="W12" s="37">
        <f t="shared" si="1"/>
        <v>0</v>
      </c>
      <c r="X12" s="38"/>
    </row>
    <row r="13" spans="1:25" ht="15.75" hidden="1" x14ac:dyDescent="0.25">
      <c r="A13" s="26">
        <v>4</v>
      </c>
      <c r="B13" s="28"/>
      <c r="C13" s="27"/>
      <c r="D13" s="27"/>
      <c r="E13" s="27"/>
      <c r="F13" s="44"/>
      <c r="G13" s="41"/>
      <c r="H13" s="31"/>
      <c r="I13" s="45"/>
      <c r="J13" s="32"/>
      <c r="K13" s="33">
        <f t="shared" si="2"/>
        <v>0</v>
      </c>
      <c r="L13" s="33"/>
      <c r="M13" s="33"/>
      <c r="N13" s="34"/>
      <c r="O13" s="35"/>
      <c r="P13" s="36">
        <f>Q13+S13</f>
        <v>0</v>
      </c>
      <c r="Q13" s="307">
        <f t="shared" si="3"/>
        <v>0</v>
      </c>
      <c r="R13" s="35"/>
      <c r="S13" s="37"/>
      <c r="T13" s="306">
        <f t="shared" si="4"/>
        <v>0</v>
      </c>
      <c r="U13" s="37"/>
      <c r="V13" s="37"/>
      <c r="W13" s="37">
        <f t="shared" si="1"/>
        <v>0</v>
      </c>
      <c r="X13" s="38"/>
    </row>
    <row r="14" spans="1:25" s="25" customFormat="1" ht="25.5" customHeight="1" x14ac:dyDescent="0.3">
      <c r="A14" s="46" t="s">
        <v>18</v>
      </c>
      <c r="B14" s="47"/>
      <c r="C14" s="47"/>
      <c r="D14" s="47"/>
      <c r="E14" s="47"/>
      <c r="F14" s="47"/>
      <c r="G14" s="47"/>
      <c r="H14" s="47"/>
      <c r="I14" s="47"/>
      <c r="J14" s="47"/>
      <c r="K14" s="48">
        <f>SUM(K15)</f>
        <v>4000</v>
      </c>
      <c r="L14" s="48">
        <f>SUM(L15)</f>
        <v>0</v>
      </c>
      <c r="M14" s="48">
        <f>SUM(M15)</f>
        <v>4000</v>
      </c>
      <c r="N14" s="49"/>
      <c r="O14" s="48">
        <f>SUM(O15)</f>
        <v>0</v>
      </c>
      <c r="P14" s="50">
        <f>SUM(P15)</f>
        <v>4000</v>
      </c>
      <c r="Q14" s="50">
        <f>SUM(Q15)</f>
        <v>0</v>
      </c>
      <c r="R14" s="50">
        <f t="shared" ref="R14:V14" si="5">SUM(R15)</f>
        <v>0</v>
      </c>
      <c r="S14" s="50">
        <f>SUM(S15)</f>
        <v>0</v>
      </c>
      <c r="T14" s="50">
        <f>SUM(T15)</f>
        <v>4000</v>
      </c>
      <c r="U14" s="50">
        <f t="shared" si="5"/>
        <v>4000</v>
      </c>
      <c r="V14" s="50">
        <f t="shared" si="5"/>
        <v>0</v>
      </c>
      <c r="W14" s="51">
        <f>SUM(W15)</f>
        <v>0</v>
      </c>
      <c r="X14" s="52"/>
    </row>
    <row r="15" spans="1:25" ht="39.75" customHeight="1" x14ac:dyDescent="0.25">
      <c r="A15" s="26">
        <v>1</v>
      </c>
      <c r="B15" s="28" t="s">
        <v>356</v>
      </c>
      <c r="C15" s="27">
        <v>3636</v>
      </c>
      <c r="D15" s="27">
        <v>6122</v>
      </c>
      <c r="E15" s="27">
        <v>61</v>
      </c>
      <c r="F15" s="44">
        <v>2000000000</v>
      </c>
      <c r="G15" s="41" t="s">
        <v>360</v>
      </c>
      <c r="H15" s="31" t="s">
        <v>361</v>
      </c>
      <c r="I15" s="45"/>
      <c r="J15" s="32" t="s">
        <v>362</v>
      </c>
      <c r="K15" s="33">
        <v>4000</v>
      </c>
      <c r="L15" s="33">
        <v>0</v>
      </c>
      <c r="M15" s="33">
        <v>4000</v>
      </c>
      <c r="N15" s="204" t="s">
        <v>363</v>
      </c>
      <c r="O15" s="35">
        <v>0</v>
      </c>
      <c r="P15" s="36">
        <f>Q15+T15</f>
        <v>4000</v>
      </c>
      <c r="Q15" s="367">
        <f>SUM(R15:S15)</f>
        <v>0</v>
      </c>
      <c r="R15" s="35">
        <v>0</v>
      </c>
      <c r="S15" s="37">
        <v>0</v>
      </c>
      <c r="T15" s="174">
        <f>SUM(U15:V15)</f>
        <v>4000</v>
      </c>
      <c r="U15" s="37">
        <v>4000</v>
      </c>
      <c r="V15" s="37">
        <v>0</v>
      </c>
      <c r="W15" s="37">
        <f>K15-O15-P15</f>
        <v>0</v>
      </c>
      <c r="X15" s="38"/>
    </row>
    <row r="16" spans="1:25" ht="35.25" customHeight="1" x14ac:dyDescent="0.25">
      <c r="A16" s="291" t="s">
        <v>364</v>
      </c>
      <c r="B16" s="292"/>
      <c r="C16" s="292"/>
      <c r="D16" s="292"/>
      <c r="E16" s="292"/>
      <c r="F16" s="292"/>
      <c r="G16" s="292"/>
      <c r="H16" s="292"/>
      <c r="I16" s="292"/>
      <c r="J16" s="292"/>
      <c r="K16" s="55">
        <f>K8+K14</f>
        <v>127071</v>
      </c>
      <c r="L16" s="55">
        <f>L8+L14</f>
        <v>98725</v>
      </c>
      <c r="M16" s="55">
        <f>M8+M14</f>
        <v>28346</v>
      </c>
      <c r="N16" s="55"/>
      <c r="O16" s="55">
        <f t="shared" ref="O16:W16" si="6">O8+O14</f>
        <v>0</v>
      </c>
      <c r="P16" s="55">
        <f t="shared" si="6"/>
        <v>127071</v>
      </c>
      <c r="Q16" s="55">
        <f t="shared" si="6"/>
        <v>98725</v>
      </c>
      <c r="R16" s="55">
        <f t="shared" si="6"/>
        <v>98725</v>
      </c>
      <c r="S16" s="55">
        <f t="shared" si="6"/>
        <v>0</v>
      </c>
      <c r="T16" s="55">
        <f t="shared" si="6"/>
        <v>28346</v>
      </c>
      <c r="U16" s="55">
        <f t="shared" si="6"/>
        <v>4000</v>
      </c>
      <c r="V16" s="55">
        <f t="shared" si="6"/>
        <v>24346</v>
      </c>
      <c r="W16" s="56">
        <f t="shared" si="6"/>
        <v>0</v>
      </c>
      <c r="X16" s="57"/>
    </row>
    <row r="17" spans="1:25" s="6" customFormat="1" x14ac:dyDescent="0.25">
      <c r="A17" s="4"/>
      <c r="B17" s="4"/>
      <c r="C17" s="4"/>
      <c r="D17" s="4"/>
      <c r="E17" s="4"/>
      <c r="F17" s="4"/>
      <c r="G17" s="58"/>
      <c r="H17" s="4"/>
      <c r="I17" s="59"/>
      <c r="J17" s="60"/>
      <c r="K17" s="61"/>
      <c r="L17" s="61"/>
      <c r="M17" s="61"/>
      <c r="N17" s="62"/>
      <c r="O17" s="62"/>
      <c r="X17" s="63"/>
      <c r="Y17"/>
    </row>
    <row r="18" spans="1:25" s="6" customFormat="1" x14ac:dyDescent="0.25">
      <c r="A18" s="4"/>
      <c r="B18" s="4"/>
      <c r="C18" s="4"/>
      <c r="D18" s="4"/>
      <c r="E18" s="4"/>
      <c r="F18" s="4"/>
      <c r="G18" s="4"/>
      <c r="H18" s="4"/>
      <c r="I18" s="64"/>
      <c r="J18" s="65"/>
      <c r="K18" s="66"/>
      <c r="L18" s="66"/>
      <c r="M18" s="66"/>
      <c r="X18" s="63"/>
      <c r="Y18"/>
    </row>
    <row r="19" spans="1:25" s="6" customFormat="1" ht="18" x14ac:dyDescent="0.25">
      <c r="A19" s="67"/>
      <c r="B19" s="67"/>
      <c r="C19" s="67"/>
      <c r="D19" s="67"/>
      <c r="E19" s="67"/>
      <c r="F19" s="67"/>
      <c r="G19" s="67"/>
      <c r="H19" s="67"/>
      <c r="I19" s="67"/>
      <c r="J19" s="67"/>
      <c r="K19" s="67"/>
      <c r="L19" s="67"/>
      <c r="M19" s="67"/>
      <c r="N19" s="67"/>
      <c r="O19" s="67"/>
      <c r="P19" s="67"/>
      <c r="X19" s="63"/>
      <c r="Y19"/>
    </row>
    <row r="20" spans="1:25" s="73" customFormat="1" x14ac:dyDescent="0.2">
      <c r="A20" s="68"/>
      <c r="B20" s="69"/>
      <c r="C20" s="68"/>
      <c r="D20" s="69"/>
      <c r="E20" s="69"/>
      <c r="F20" s="69"/>
      <c r="G20" s="69"/>
      <c r="H20" s="69"/>
      <c r="I20" s="70"/>
      <c r="J20" s="71"/>
      <c r="K20" s="72"/>
      <c r="L20" s="72"/>
      <c r="M20" s="72"/>
      <c r="X20" s="74"/>
      <c r="Y20" s="68"/>
    </row>
    <row r="21" spans="1:25" s="6" customFormat="1" x14ac:dyDescent="0.25">
      <c r="A21" s="4"/>
      <c r="B21" s="4"/>
      <c r="C21" s="4"/>
      <c r="D21" s="4"/>
      <c r="E21" s="4"/>
      <c r="F21" s="4"/>
      <c r="G21" s="4"/>
      <c r="H21" s="4"/>
      <c r="I21"/>
      <c r="J21" s="65"/>
      <c r="K21" s="66"/>
      <c r="L21" s="66"/>
      <c r="M21" s="66"/>
      <c r="X21" s="63"/>
      <c r="Y21"/>
    </row>
    <row r="22" spans="1:25" s="6" customFormat="1" x14ac:dyDescent="0.25">
      <c r="A22" s="4"/>
      <c r="B22" s="4"/>
      <c r="C22" s="4"/>
      <c r="D22" s="4"/>
      <c r="E22" s="4"/>
      <c r="F22" s="4"/>
      <c r="G22" s="4"/>
      <c r="H22" s="4"/>
      <c r="I22"/>
      <c r="J22" s="65"/>
      <c r="K22" s="66"/>
      <c r="L22" s="66"/>
      <c r="M22" s="66"/>
      <c r="X22" s="63"/>
      <c r="Y22"/>
    </row>
    <row r="23" spans="1:25" s="6" customFormat="1" x14ac:dyDescent="0.25">
      <c r="A23" s="4"/>
      <c r="B23" s="4"/>
      <c r="C23" s="4"/>
      <c r="D23" s="4"/>
      <c r="E23" s="4"/>
      <c r="F23" s="4"/>
      <c r="G23" s="4"/>
      <c r="H23" s="4"/>
      <c r="I23"/>
      <c r="J23" s="65"/>
      <c r="K23" s="66"/>
      <c r="L23" s="66"/>
      <c r="M23" s="66"/>
      <c r="X23" s="63"/>
      <c r="Y23"/>
    </row>
    <row r="24" spans="1:25" s="6" customFormat="1" x14ac:dyDescent="0.25">
      <c r="A24" s="4"/>
      <c r="B24" s="4"/>
      <c r="C24" s="4"/>
      <c r="D24" s="4"/>
      <c r="E24" s="4"/>
      <c r="F24" s="4"/>
      <c r="G24" s="4"/>
      <c r="H24" s="4"/>
      <c r="I24"/>
      <c r="J24" s="65"/>
      <c r="K24" s="66"/>
      <c r="L24" s="66"/>
      <c r="M24" s="66"/>
      <c r="X24" s="63"/>
      <c r="Y24"/>
    </row>
    <row r="25" spans="1:25" s="6" customFormat="1" x14ac:dyDescent="0.25">
      <c r="A25" s="4"/>
      <c r="B25" s="4"/>
      <c r="C25" s="4"/>
      <c r="D25" s="4"/>
      <c r="E25" s="4"/>
      <c r="F25" s="4"/>
      <c r="G25" s="4"/>
      <c r="H25" s="4"/>
      <c r="I25"/>
      <c r="J25" s="65"/>
      <c r="K25" s="66"/>
      <c r="L25" s="66"/>
      <c r="M25" s="66"/>
      <c r="X25" s="63"/>
      <c r="Y25"/>
    </row>
    <row r="26" spans="1:25" s="6" customFormat="1" x14ac:dyDescent="0.25">
      <c r="A26" s="4"/>
      <c r="B26" s="4"/>
      <c r="C26" s="4"/>
      <c r="D26" s="4"/>
      <c r="E26" s="4"/>
      <c r="F26" s="4"/>
      <c r="G26" s="4"/>
      <c r="H26" s="4"/>
      <c r="I26"/>
      <c r="J26" s="65"/>
      <c r="K26" s="66"/>
      <c r="L26" s="66"/>
      <c r="M26" s="66"/>
      <c r="X26" s="63"/>
      <c r="Y26"/>
    </row>
    <row r="27" spans="1:25" s="6" customFormat="1" x14ac:dyDescent="0.25">
      <c r="A27" s="4"/>
      <c r="B27" s="4"/>
      <c r="C27" s="4"/>
      <c r="D27" s="4"/>
      <c r="E27" s="4"/>
      <c r="F27" s="4"/>
      <c r="G27" s="4"/>
      <c r="H27" s="4"/>
      <c r="I27"/>
      <c r="J27" s="65"/>
      <c r="K27" s="66"/>
      <c r="L27" s="66"/>
      <c r="M27" s="66"/>
      <c r="X27" s="63"/>
      <c r="Y27"/>
    </row>
    <row r="28" spans="1:25" s="6" customFormat="1" x14ac:dyDescent="0.25">
      <c r="A28" s="4"/>
      <c r="B28" s="4"/>
      <c r="C28" s="4"/>
      <c r="D28" s="4"/>
      <c r="E28" s="4"/>
      <c r="F28" s="4"/>
      <c r="G28" s="4"/>
      <c r="H28" s="4"/>
      <c r="I28"/>
      <c r="J28" s="65"/>
      <c r="K28" s="66"/>
      <c r="L28" s="66"/>
      <c r="M28" s="66"/>
      <c r="X28" s="63"/>
      <c r="Y28"/>
    </row>
    <row r="29" spans="1:25" s="6" customFormat="1" x14ac:dyDescent="0.25">
      <c r="A29" s="4"/>
      <c r="B29" s="4"/>
      <c r="C29" s="4"/>
      <c r="D29" s="4"/>
      <c r="E29" s="4"/>
      <c r="F29" s="4"/>
      <c r="G29" s="4"/>
      <c r="H29" s="4"/>
      <c r="I29"/>
      <c r="J29" s="65"/>
      <c r="K29" s="66"/>
      <c r="L29" s="66"/>
      <c r="M29" s="66"/>
      <c r="X29" s="63"/>
      <c r="Y29"/>
    </row>
    <row r="30" spans="1:25" s="6" customFormat="1" x14ac:dyDescent="0.25">
      <c r="A30" s="4"/>
      <c r="B30" s="4"/>
      <c r="C30" s="4"/>
      <c r="D30" s="4"/>
      <c r="E30" s="4"/>
      <c r="F30" s="4"/>
      <c r="G30" s="4"/>
      <c r="H30" s="4"/>
      <c r="I30"/>
      <c r="J30" s="65"/>
      <c r="K30" s="66"/>
      <c r="L30" s="66"/>
      <c r="M30" s="66"/>
      <c r="X30" s="63"/>
      <c r="Y30"/>
    </row>
    <row r="31" spans="1:25" s="6" customFormat="1" x14ac:dyDescent="0.25">
      <c r="A31" s="4"/>
      <c r="B31" s="4"/>
      <c r="C31" s="4"/>
      <c r="D31" s="4"/>
      <c r="E31" s="4"/>
      <c r="F31" s="4"/>
      <c r="G31" s="4"/>
      <c r="H31" s="4"/>
      <c r="I31"/>
      <c r="J31" s="65"/>
      <c r="K31" s="66"/>
      <c r="L31" s="66"/>
      <c r="M31" s="66"/>
      <c r="X31" s="63"/>
      <c r="Y31"/>
    </row>
    <row r="32" spans="1:25" s="6" customFormat="1" x14ac:dyDescent="0.25">
      <c r="A32" s="4"/>
      <c r="B32" s="4"/>
      <c r="C32" s="4"/>
      <c r="D32" s="4"/>
      <c r="E32" s="4"/>
      <c r="F32" s="4"/>
      <c r="G32" s="4"/>
      <c r="H32" s="4"/>
      <c r="I32"/>
      <c r="J32" s="65"/>
      <c r="K32" s="66"/>
      <c r="L32" s="66"/>
      <c r="M32" s="66"/>
      <c r="X32" s="63"/>
      <c r="Y32"/>
    </row>
    <row r="33" spans="1:25" s="6" customFormat="1" x14ac:dyDescent="0.25">
      <c r="A33" s="4"/>
      <c r="B33" s="4"/>
      <c r="C33" s="4"/>
      <c r="D33" s="4"/>
      <c r="E33" s="4"/>
      <c r="F33" s="4"/>
      <c r="G33" s="4"/>
      <c r="H33" s="4"/>
      <c r="I33"/>
      <c r="J33" s="65"/>
      <c r="K33" s="66"/>
      <c r="L33" s="66"/>
      <c r="M33" s="66"/>
      <c r="X33" s="63"/>
      <c r="Y33"/>
    </row>
    <row r="34" spans="1:25" s="6" customFormat="1" x14ac:dyDescent="0.25">
      <c r="A34" s="4"/>
      <c r="B34" s="4"/>
      <c r="C34" s="4"/>
      <c r="D34" s="4"/>
      <c r="E34" s="4"/>
      <c r="F34" s="4"/>
      <c r="G34" s="4"/>
      <c r="H34" s="4"/>
      <c r="I34"/>
      <c r="J34" s="65"/>
      <c r="K34" s="66"/>
      <c r="L34" s="66"/>
      <c r="M34" s="66"/>
      <c r="X34" s="63"/>
      <c r="Y34"/>
    </row>
    <row r="35" spans="1:25" s="6" customFormat="1" x14ac:dyDescent="0.25">
      <c r="A35" s="4"/>
      <c r="B35" s="4"/>
      <c r="C35" s="4"/>
      <c r="D35" s="4"/>
      <c r="E35" s="4"/>
      <c r="F35" s="4"/>
      <c r="G35" s="4"/>
      <c r="H35" s="4"/>
      <c r="I35"/>
      <c r="J35" s="65"/>
      <c r="K35" s="66"/>
      <c r="L35" s="66"/>
      <c r="M35" s="66"/>
      <c r="X35" s="63"/>
      <c r="Y35"/>
    </row>
    <row r="36" spans="1:25" s="6" customFormat="1" x14ac:dyDescent="0.25">
      <c r="A36" s="4"/>
      <c r="B36" s="4"/>
      <c r="C36" s="4"/>
      <c r="D36" s="4"/>
      <c r="E36" s="4"/>
      <c r="F36" s="4"/>
      <c r="G36" s="4"/>
      <c r="H36" s="4"/>
      <c r="I36"/>
      <c r="J36" s="65"/>
      <c r="K36" s="66"/>
      <c r="L36" s="66"/>
      <c r="M36" s="66"/>
      <c r="X36" s="63"/>
      <c r="Y36"/>
    </row>
    <row r="37" spans="1:25" s="6" customFormat="1" x14ac:dyDescent="0.25">
      <c r="A37" s="4"/>
      <c r="B37" s="4"/>
      <c r="C37" s="4"/>
      <c r="D37" s="4"/>
      <c r="E37" s="4"/>
      <c r="F37" s="4"/>
      <c r="G37" s="4"/>
      <c r="H37" s="4"/>
      <c r="I37"/>
      <c r="J37" s="65"/>
      <c r="K37" s="66"/>
      <c r="L37" s="66"/>
      <c r="M37" s="66"/>
      <c r="X37" s="63"/>
      <c r="Y37"/>
    </row>
    <row r="38" spans="1:25" s="6" customFormat="1" x14ac:dyDescent="0.25">
      <c r="A38" s="4"/>
      <c r="B38" s="4"/>
      <c r="C38" s="4"/>
      <c r="D38" s="4"/>
      <c r="E38" s="4"/>
      <c r="F38" s="4"/>
      <c r="G38" s="4"/>
      <c r="H38" s="4"/>
      <c r="I38"/>
      <c r="J38" s="4"/>
      <c r="K38" s="66"/>
      <c r="L38" s="66"/>
      <c r="M38" s="66"/>
      <c r="X38" s="63"/>
      <c r="Y38"/>
    </row>
    <row r="39" spans="1:25" s="6" customFormat="1" x14ac:dyDescent="0.25">
      <c r="A39" s="4"/>
      <c r="B39" s="4"/>
      <c r="C39" s="4"/>
      <c r="D39" s="4"/>
      <c r="E39" s="4"/>
      <c r="F39" s="4"/>
      <c r="G39" s="4"/>
      <c r="H39" s="4"/>
      <c r="I39"/>
      <c r="J39" s="4"/>
      <c r="K39" s="66"/>
      <c r="L39" s="66"/>
      <c r="M39" s="66"/>
      <c r="X39" s="63"/>
      <c r="Y39"/>
    </row>
    <row r="40" spans="1:25" s="6" customFormat="1" x14ac:dyDescent="0.25">
      <c r="A40" s="4"/>
      <c r="B40" s="4"/>
      <c r="C40" s="4"/>
      <c r="D40" s="4"/>
      <c r="E40" s="4"/>
      <c r="F40" s="4"/>
      <c r="G40" s="4"/>
      <c r="H40" s="4"/>
      <c r="I40"/>
      <c r="J40" s="4"/>
      <c r="K40" s="66"/>
      <c r="L40" s="66"/>
      <c r="M40" s="66"/>
      <c r="X40" s="63"/>
      <c r="Y40"/>
    </row>
    <row r="41" spans="1:25" s="6" customFormat="1" x14ac:dyDescent="0.25">
      <c r="A41" s="4"/>
      <c r="B41" s="4"/>
      <c r="C41" s="4"/>
      <c r="D41" s="4"/>
      <c r="E41" s="4"/>
      <c r="F41" s="4"/>
      <c r="G41" s="4"/>
      <c r="H41" s="4"/>
      <c r="I41"/>
      <c r="J41" s="4"/>
      <c r="K41" s="66"/>
      <c r="L41" s="66"/>
      <c r="M41" s="66"/>
      <c r="X41" s="63"/>
      <c r="Y41"/>
    </row>
    <row r="42" spans="1:25" s="6" customFormat="1" x14ac:dyDescent="0.25">
      <c r="A42" s="4"/>
      <c r="B42" s="4"/>
      <c r="C42" s="4"/>
      <c r="D42" s="4"/>
      <c r="E42" s="4"/>
      <c r="F42" s="4"/>
      <c r="G42" s="4"/>
      <c r="H42" s="4"/>
      <c r="I42"/>
      <c r="J42" s="4"/>
      <c r="K42" s="66"/>
      <c r="L42" s="66"/>
      <c r="M42" s="66"/>
      <c r="X42" s="63"/>
      <c r="Y42"/>
    </row>
    <row r="43" spans="1:25" s="6" customFormat="1" x14ac:dyDescent="0.25">
      <c r="A43" s="4"/>
      <c r="B43" s="4"/>
      <c r="C43" s="4"/>
      <c r="D43" s="4"/>
      <c r="E43" s="4"/>
      <c r="F43" s="4"/>
      <c r="G43" s="4"/>
      <c r="H43" s="4"/>
      <c r="I43"/>
      <c r="J43" s="4"/>
      <c r="K43" s="66"/>
      <c r="L43" s="66"/>
      <c r="M43" s="66"/>
      <c r="X43" s="63"/>
      <c r="Y43"/>
    </row>
    <row r="44" spans="1:25" s="6" customFormat="1" x14ac:dyDescent="0.25">
      <c r="A44" s="4"/>
      <c r="B44" s="4"/>
      <c r="C44" s="4"/>
      <c r="D44" s="4"/>
      <c r="E44" s="4"/>
      <c r="F44" s="4"/>
      <c r="G44" s="4"/>
      <c r="H44" s="4"/>
      <c r="I44"/>
      <c r="J44" s="4"/>
      <c r="K44" s="66"/>
      <c r="L44" s="66"/>
      <c r="M44" s="66"/>
      <c r="X44" s="63"/>
      <c r="Y44"/>
    </row>
    <row r="45" spans="1:25" s="6" customFormat="1" x14ac:dyDescent="0.25">
      <c r="A45" s="4"/>
      <c r="B45" s="4"/>
      <c r="C45" s="4"/>
      <c r="D45" s="4"/>
      <c r="E45" s="4"/>
      <c r="F45" s="4"/>
      <c r="G45" s="4"/>
      <c r="H45" s="4"/>
      <c r="I45"/>
      <c r="J45" s="4"/>
      <c r="K45" s="66"/>
      <c r="L45" s="66"/>
      <c r="M45" s="66"/>
      <c r="X45" s="63"/>
      <c r="Y45"/>
    </row>
    <row r="46" spans="1:25" s="6" customFormat="1" x14ac:dyDescent="0.25">
      <c r="A46" s="4"/>
      <c r="B46" s="4"/>
      <c r="C46" s="4"/>
      <c r="D46" s="4"/>
      <c r="E46" s="4"/>
      <c r="F46" s="4"/>
      <c r="G46" s="4"/>
      <c r="H46" s="4"/>
      <c r="I46"/>
      <c r="J46" s="4"/>
      <c r="K46" s="66"/>
      <c r="L46" s="66"/>
      <c r="M46" s="66"/>
      <c r="X46" s="63"/>
      <c r="Y46"/>
    </row>
    <row r="47" spans="1:25" s="6" customFormat="1" x14ac:dyDescent="0.25">
      <c r="A47" s="4"/>
      <c r="B47" s="4"/>
      <c r="C47" s="4"/>
      <c r="D47" s="4"/>
      <c r="E47" s="4"/>
      <c r="F47" s="4"/>
      <c r="G47" s="4"/>
      <c r="H47" s="4"/>
      <c r="I47"/>
      <c r="J47" s="4"/>
      <c r="K47" s="66"/>
      <c r="L47" s="66"/>
      <c r="M47" s="66"/>
      <c r="X47" s="63"/>
      <c r="Y47"/>
    </row>
    <row r="48" spans="1:25" s="6" customFormat="1" x14ac:dyDescent="0.25">
      <c r="A48" s="4"/>
      <c r="B48" s="4"/>
      <c r="C48" s="4"/>
      <c r="D48" s="4"/>
      <c r="E48" s="4"/>
      <c r="F48" s="4"/>
      <c r="G48" s="4"/>
      <c r="H48" s="4"/>
      <c r="I48"/>
      <c r="J48" s="4"/>
      <c r="K48" s="66"/>
      <c r="L48" s="66"/>
      <c r="M48" s="66"/>
      <c r="X48" s="63"/>
      <c r="Y48"/>
    </row>
    <row r="49" spans="1:25" s="6" customFormat="1" x14ac:dyDescent="0.25">
      <c r="A49"/>
      <c r="B49"/>
      <c r="C49"/>
      <c r="D49"/>
      <c r="E49"/>
      <c r="F49"/>
      <c r="G49"/>
      <c r="H49"/>
      <c r="I49"/>
      <c r="J49" s="4"/>
      <c r="K49" s="66"/>
      <c r="L49" s="66"/>
      <c r="M49" s="66"/>
      <c r="X49" s="63"/>
      <c r="Y49"/>
    </row>
    <row r="50" spans="1:25" s="6" customFormat="1" x14ac:dyDescent="0.25">
      <c r="A50"/>
      <c r="B50"/>
      <c r="C50"/>
      <c r="D50"/>
      <c r="E50"/>
      <c r="F50"/>
      <c r="G50"/>
      <c r="H50"/>
      <c r="I50"/>
      <c r="J50" s="4"/>
      <c r="K50" s="66"/>
      <c r="L50" s="66"/>
      <c r="M50" s="66"/>
      <c r="X50" s="63"/>
      <c r="Y50"/>
    </row>
    <row r="51" spans="1:25" s="6" customFormat="1" x14ac:dyDescent="0.25">
      <c r="A51"/>
      <c r="B51"/>
      <c r="C51"/>
      <c r="D51"/>
      <c r="E51"/>
      <c r="F51"/>
      <c r="G51"/>
      <c r="H51"/>
      <c r="I51"/>
      <c r="J51" s="4"/>
      <c r="K51" s="66"/>
      <c r="L51" s="66"/>
      <c r="M51" s="66"/>
      <c r="X51" s="63"/>
      <c r="Y51"/>
    </row>
    <row r="52" spans="1:25" s="6" customFormat="1" x14ac:dyDescent="0.25">
      <c r="A52"/>
      <c r="B52"/>
      <c r="C52"/>
      <c r="D52"/>
      <c r="E52"/>
      <c r="F52"/>
      <c r="G52"/>
      <c r="H52"/>
      <c r="I52"/>
      <c r="J52" s="4"/>
      <c r="K52" s="66"/>
      <c r="L52" s="66"/>
      <c r="M52" s="66"/>
      <c r="X52" s="63"/>
      <c r="Y52"/>
    </row>
    <row r="53" spans="1:25" s="6" customFormat="1" x14ac:dyDescent="0.25">
      <c r="A53"/>
      <c r="B53"/>
      <c r="C53"/>
      <c r="D53"/>
      <c r="E53"/>
      <c r="F53"/>
      <c r="G53"/>
      <c r="H53"/>
      <c r="I53"/>
      <c r="J53" s="4"/>
      <c r="K53" s="66"/>
      <c r="L53" s="66"/>
      <c r="M53" s="66"/>
      <c r="X53" s="63"/>
      <c r="Y53"/>
    </row>
    <row r="54" spans="1:25" s="6" customFormat="1" x14ac:dyDescent="0.25">
      <c r="A54"/>
      <c r="B54"/>
      <c r="C54"/>
      <c r="D54"/>
      <c r="E54"/>
      <c r="F54"/>
      <c r="G54"/>
      <c r="H54"/>
      <c r="I54"/>
      <c r="J54" s="4"/>
      <c r="K54" s="66"/>
      <c r="L54" s="66"/>
      <c r="M54" s="66"/>
      <c r="X54" s="63"/>
      <c r="Y54"/>
    </row>
    <row r="55" spans="1:25" s="6" customFormat="1" x14ac:dyDescent="0.25">
      <c r="A55"/>
      <c r="B55"/>
      <c r="C55"/>
      <c r="D55"/>
      <c r="E55"/>
      <c r="F55"/>
      <c r="G55"/>
      <c r="H55"/>
      <c r="I55"/>
      <c r="J55" s="4"/>
      <c r="K55" s="66"/>
      <c r="L55" s="66"/>
      <c r="M55" s="66"/>
      <c r="X55" s="63"/>
      <c r="Y55"/>
    </row>
    <row r="56" spans="1:25" s="6" customFormat="1" x14ac:dyDescent="0.25">
      <c r="A56"/>
      <c r="B56"/>
      <c r="C56"/>
      <c r="D56"/>
      <c r="E56"/>
      <c r="F56"/>
      <c r="G56"/>
      <c r="H56"/>
      <c r="I56"/>
      <c r="J56" s="4"/>
      <c r="K56" s="66"/>
      <c r="L56" s="66"/>
      <c r="M56" s="66"/>
      <c r="X56" s="63"/>
      <c r="Y56"/>
    </row>
    <row r="57" spans="1:25" s="6" customFormat="1" x14ac:dyDescent="0.25">
      <c r="A57"/>
      <c r="B57"/>
      <c r="C57"/>
      <c r="D57"/>
      <c r="E57"/>
      <c r="F57"/>
      <c r="G57"/>
      <c r="H57"/>
      <c r="I57"/>
      <c r="J57" s="4"/>
      <c r="K57" s="66"/>
      <c r="L57" s="66"/>
      <c r="M57" s="66"/>
      <c r="X57" s="63"/>
      <c r="Y57"/>
    </row>
    <row r="58" spans="1:25" s="6" customFormat="1" x14ac:dyDescent="0.25">
      <c r="A58"/>
      <c r="B58"/>
      <c r="C58"/>
      <c r="D58"/>
      <c r="E58"/>
      <c r="F58"/>
      <c r="G58"/>
      <c r="H58"/>
      <c r="I58"/>
      <c r="J58" s="4"/>
      <c r="K58" s="66"/>
      <c r="L58" s="66"/>
      <c r="M58" s="66"/>
      <c r="X58" s="63"/>
      <c r="Y58"/>
    </row>
    <row r="59" spans="1:25" s="6" customFormat="1" x14ac:dyDescent="0.25">
      <c r="A59"/>
      <c r="B59"/>
      <c r="C59"/>
      <c r="D59"/>
      <c r="E59"/>
      <c r="F59"/>
      <c r="G59"/>
      <c r="H59"/>
      <c r="I59"/>
      <c r="J59" s="4"/>
      <c r="K59" s="66"/>
      <c r="L59" s="66"/>
      <c r="M59" s="66"/>
      <c r="X59" s="63"/>
      <c r="Y59"/>
    </row>
    <row r="60" spans="1:25" s="6" customFormat="1" x14ac:dyDescent="0.25">
      <c r="A60"/>
      <c r="B60"/>
      <c r="C60"/>
      <c r="D60"/>
      <c r="E60"/>
      <c r="F60"/>
      <c r="G60"/>
      <c r="H60"/>
      <c r="I60"/>
      <c r="J60" s="4"/>
      <c r="K60" s="66"/>
      <c r="L60" s="66"/>
      <c r="M60" s="66"/>
      <c r="X60" s="63"/>
      <c r="Y60"/>
    </row>
    <row r="61" spans="1:25" s="6" customFormat="1" x14ac:dyDescent="0.25">
      <c r="A61"/>
      <c r="B61"/>
      <c r="C61"/>
      <c r="D61"/>
      <c r="E61"/>
      <c r="F61"/>
      <c r="G61"/>
      <c r="H61"/>
      <c r="I61"/>
      <c r="J61" s="4"/>
      <c r="K61" s="66"/>
      <c r="L61" s="66"/>
      <c r="M61" s="66"/>
      <c r="X61" s="63"/>
      <c r="Y61"/>
    </row>
    <row r="62" spans="1:25" s="6" customFormat="1" x14ac:dyDescent="0.25">
      <c r="A62"/>
      <c r="B62"/>
      <c r="C62"/>
      <c r="D62"/>
      <c r="E62"/>
      <c r="F62"/>
      <c r="G62"/>
      <c r="H62"/>
      <c r="I62"/>
      <c r="J62" s="4"/>
      <c r="K62" s="66"/>
      <c r="L62" s="66"/>
      <c r="M62" s="66"/>
      <c r="X62" s="63"/>
      <c r="Y62"/>
    </row>
    <row r="63" spans="1:25" s="6" customFormat="1" x14ac:dyDescent="0.25">
      <c r="A63"/>
      <c r="B63"/>
      <c r="C63"/>
      <c r="D63"/>
      <c r="E63"/>
      <c r="F63"/>
      <c r="G63"/>
      <c r="H63"/>
      <c r="I63"/>
      <c r="J63" s="4"/>
      <c r="K63" s="66"/>
      <c r="L63" s="66"/>
      <c r="M63" s="66"/>
      <c r="X63" s="63"/>
      <c r="Y63"/>
    </row>
    <row r="64" spans="1:25" s="6" customFormat="1" x14ac:dyDescent="0.25">
      <c r="A64"/>
      <c r="B64"/>
      <c r="C64"/>
      <c r="D64"/>
      <c r="E64"/>
      <c r="F64"/>
      <c r="G64"/>
      <c r="H64"/>
      <c r="I64"/>
      <c r="J64" s="4"/>
      <c r="K64" s="66"/>
      <c r="L64" s="66"/>
      <c r="M64" s="66"/>
      <c r="X64" s="63"/>
      <c r="Y64"/>
    </row>
    <row r="65" spans="1:25" s="6" customFormat="1" x14ac:dyDescent="0.25">
      <c r="A65"/>
      <c r="B65"/>
      <c r="C65"/>
      <c r="D65"/>
      <c r="E65"/>
      <c r="F65"/>
      <c r="G65"/>
      <c r="H65"/>
      <c r="I65"/>
      <c r="J65" s="4"/>
      <c r="K65" s="66"/>
      <c r="L65" s="66"/>
      <c r="M65" s="66"/>
      <c r="X65" s="63"/>
      <c r="Y65"/>
    </row>
    <row r="66" spans="1:25" s="6" customFormat="1" x14ac:dyDescent="0.25">
      <c r="A66"/>
      <c r="B66"/>
      <c r="C66"/>
      <c r="D66"/>
      <c r="E66"/>
      <c r="F66"/>
      <c r="G66"/>
      <c r="H66"/>
      <c r="I66"/>
      <c r="J66" s="4"/>
      <c r="K66" s="66"/>
      <c r="L66" s="66"/>
      <c r="M66" s="66"/>
      <c r="X66" s="63"/>
      <c r="Y66"/>
    </row>
    <row r="67" spans="1:25" s="6" customFormat="1" x14ac:dyDescent="0.25">
      <c r="A67"/>
      <c r="B67"/>
      <c r="C67"/>
      <c r="D67"/>
      <c r="E67"/>
      <c r="F67"/>
      <c r="G67"/>
      <c r="H67"/>
      <c r="I67"/>
      <c r="J67" s="4"/>
      <c r="K67" s="66"/>
      <c r="L67" s="66"/>
      <c r="M67" s="66"/>
      <c r="X67" s="63"/>
      <c r="Y67"/>
    </row>
    <row r="68" spans="1:25" s="6" customFormat="1" x14ac:dyDescent="0.25">
      <c r="A68"/>
      <c r="B68"/>
      <c r="C68"/>
      <c r="D68"/>
      <c r="E68"/>
      <c r="F68"/>
      <c r="G68"/>
      <c r="H68"/>
      <c r="I68"/>
      <c r="J68" s="4"/>
      <c r="K68" s="66"/>
      <c r="L68" s="66"/>
      <c r="M68" s="66"/>
      <c r="X68" s="63"/>
      <c r="Y68"/>
    </row>
    <row r="69" spans="1:25" s="6" customFormat="1" x14ac:dyDescent="0.25">
      <c r="A69"/>
      <c r="B69"/>
      <c r="C69"/>
      <c r="D69"/>
      <c r="E69"/>
      <c r="F69"/>
      <c r="G69"/>
      <c r="H69"/>
      <c r="I69"/>
      <c r="J69" s="4"/>
      <c r="K69" s="66"/>
      <c r="L69" s="66"/>
      <c r="M69" s="66"/>
      <c r="X69" s="63"/>
      <c r="Y69"/>
    </row>
    <row r="70" spans="1:25" s="6" customFormat="1" x14ac:dyDescent="0.25">
      <c r="A70"/>
      <c r="B70"/>
      <c r="C70"/>
      <c r="D70"/>
      <c r="E70"/>
      <c r="F70"/>
      <c r="G70"/>
      <c r="H70"/>
      <c r="I70"/>
      <c r="J70" s="4"/>
      <c r="K70" s="66"/>
      <c r="L70" s="66"/>
      <c r="M70" s="66"/>
      <c r="X70" s="63"/>
      <c r="Y70"/>
    </row>
    <row r="71" spans="1:25" s="6" customFormat="1" x14ac:dyDescent="0.25">
      <c r="A71"/>
      <c r="B71"/>
      <c r="C71"/>
      <c r="D71"/>
      <c r="E71"/>
      <c r="F71"/>
      <c r="G71"/>
      <c r="H71"/>
      <c r="I71"/>
      <c r="J71" s="4"/>
      <c r="K71" s="66"/>
      <c r="L71" s="66"/>
      <c r="M71" s="66"/>
      <c r="X71" s="63"/>
      <c r="Y71"/>
    </row>
    <row r="72" spans="1:25" s="6" customFormat="1" x14ac:dyDescent="0.25">
      <c r="A72"/>
      <c r="B72"/>
      <c r="C72"/>
      <c r="D72"/>
      <c r="E72"/>
      <c r="F72"/>
      <c r="G72"/>
      <c r="H72"/>
      <c r="I72"/>
      <c r="J72" s="4"/>
      <c r="K72" s="66"/>
      <c r="L72" s="66"/>
      <c r="M72" s="66"/>
      <c r="X72" s="63"/>
      <c r="Y72"/>
    </row>
    <row r="73" spans="1:25" s="6" customFormat="1" x14ac:dyDescent="0.25">
      <c r="A73"/>
      <c r="B73"/>
      <c r="C73"/>
      <c r="D73"/>
      <c r="E73"/>
      <c r="F73"/>
      <c r="G73"/>
      <c r="H73"/>
      <c r="I73"/>
      <c r="J73" s="4"/>
      <c r="K73" s="66"/>
      <c r="L73" s="66"/>
      <c r="M73" s="66"/>
      <c r="X73" s="63"/>
      <c r="Y73"/>
    </row>
    <row r="74" spans="1:25" s="6" customFormat="1" x14ac:dyDescent="0.25">
      <c r="A74"/>
      <c r="B74"/>
      <c r="C74"/>
      <c r="D74"/>
      <c r="E74"/>
      <c r="F74"/>
      <c r="G74"/>
      <c r="H74"/>
      <c r="I74"/>
      <c r="J74" s="4"/>
      <c r="K74" s="66"/>
      <c r="L74" s="66"/>
      <c r="M74" s="66"/>
      <c r="X74" s="63"/>
      <c r="Y74"/>
    </row>
    <row r="75" spans="1:25" s="6" customFormat="1" x14ac:dyDescent="0.25">
      <c r="A75"/>
      <c r="B75"/>
      <c r="C75"/>
      <c r="D75"/>
      <c r="E75"/>
      <c r="F75"/>
      <c r="G75"/>
      <c r="H75"/>
      <c r="I75"/>
      <c r="J75" s="4"/>
      <c r="K75" s="66"/>
      <c r="L75" s="66"/>
      <c r="M75" s="66"/>
      <c r="X75" s="63"/>
      <c r="Y75"/>
    </row>
    <row r="76" spans="1:25" s="6" customFormat="1" x14ac:dyDescent="0.25">
      <c r="A76"/>
      <c r="B76"/>
      <c r="C76"/>
      <c r="D76"/>
      <c r="E76"/>
      <c r="F76"/>
      <c r="G76"/>
      <c r="H76"/>
      <c r="I76"/>
      <c r="J76" s="4"/>
      <c r="K76" s="66"/>
      <c r="L76" s="66"/>
      <c r="M76" s="66"/>
      <c r="X76" s="63"/>
      <c r="Y76"/>
    </row>
    <row r="77" spans="1:25" s="6" customFormat="1" x14ac:dyDescent="0.25">
      <c r="A77"/>
      <c r="B77"/>
      <c r="C77"/>
      <c r="D77"/>
      <c r="E77"/>
      <c r="F77"/>
      <c r="G77"/>
      <c r="H77"/>
      <c r="I77"/>
      <c r="J77" s="4"/>
      <c r="K77" s="66"/>
      <c r="L77" s="66"/>
      <c r="M77" s="66"/>
      <c r="X77" s="63"/>
      <c r="Y77"/>
    </row>
    <row r="78" spans="1:25" s="6" customFormat="1" x14ac:dyDescent="0.25">
      <c r="A78"/>
      <c r="B78"/>
      <c r="C78"/>
      <c r="D78"/>
      <c r="E78"/>
      <c r="F78"/>
      <c r="G78"/>
      <c r="H78"/>
      <c r="I78"/>
      <c r="J78" s="4"/>
      <c r="K78" s="66"/>
      <c r="L78" s="66"/>
      <c r="M78" s="66"/>
      <c r="X78" s="63"/>
      <c r="Y78"/>
    </row>
    <row r="79" spans="1:25" s="6" customFormat="1" x14ac:dyDescent="0.25">
      <c r="A79"/>
      <c r="B79"/>
      <c r="C79"/>
      <c r="D79"/>
      <c r="E79"/>
      <c r="F79"/>
      <c r="G79"/>
      <c r="H79"/>
      <c r="I79"/>
      <c r="J79" s="4"/>
      <c r="K79" s="66"/>
      <c r="L79" s="66"/>
      <c r="M79" s="66"/>
      <c r="X79" s="63"/>
      <c r="Y79"/>
    </row>
    <row r="80" spans="1:25" s="6" customFormat="1" x14ac:dyDescent="0.25">
      <c r="A80"/>
      <c r="B80"/>
      <c r="C80"/>
      <c r="D80"/>
      <c r="E80"/>
      <c r="F80"/>
      <c r="G80"/>
      <c r="H80"/>
      <c r="I80"/>
      <c r="J80" s="4"/>
      <c r="K80" s="66"/>
      <c r="L80" s="66"/>
      <c r="M80" s="66"/>
      <c r="X80" s="63"/>
      <c r="Y80"/>
    </row>
    <row r="81" spans="1:25" s="6" customFormat="1" x14ac:dyDescent="0.25">
      <c r="A81"/>
      <c r="B81"/>
      <c r="C81"/>
      <c r="D81"/>
      <c r="E81"/>
      <c r="F81"/>
      <c r="G81"/>
      <c r="H81"/>
      <c r="I81"/>
      <c r="J81" s="4"/>
      <c r="K81" s="66"/>
      <c r="L81" s="66"/>
      <c r="M81" s="66"/>
      <c r="X81" s="63"/>
      <c r="Y81"/>
    </row>
    <row r="82" spans="1:25" s="6" customFormat="1" x14ac:dyDescent="0.25">
      <c r="A82"/>
      <c r="B82"/>
      <c r="C82"/>
      <c r="D82"/>
      <c r="E82"/>
      <c r="F82"/>
      <c r="G82"/>
      <c r="H82"/>
      <c r="I82"/>
      <c r="J82" s="4"/>
      <c r="K82" s="66"/>
      <c r="L82" s="66"/>
      <c r="M82" s="66"/>
      <c r="X82" s="63"/>
      <c r="Y82"/>
    </row>
    <row r="83" spans="1:25" s="6" customFormat="1" x14ac:dyDescent="0.25">
      <c r="A83"/>
      <c r="B83"/>
      <c r="C83"/>
      <c r="D83"/>
      <c r="E83"/>
      <c r="F83"/>
      <c r="G83"/>
      <c r="H83"/>
      <c r="I83"/>
      <c r="J83" s="4"/>
      <c r="K83" s="66"/>
      <c r="L83" s="66"/>
      <c r="M83" s="66"/>
      <c r="X83" s="63"/>
      <c r="Y83"/>
    </row>
    <row r="84" spans="1:25" s="6" customFormat="1" x14ac:dyDescent="0.25">
      <c r="A84"/>
      <c r="B84"/>
      <c r="C84"/>
      <c r="D84"/>
      <c r="E84"/>
      <c r="F84"/>
      <c r="G84"/>
      <c r="H84"/>
      <c r="I84"/>
      <c r="J84" s="4"/>
      <c r="K84" s="66"/>
      <c r="L84" s="66"/>
      <c r="M84" s="66"/>
      <c r="X84" s="63"/>
      <c r="Y84"/>
    </row>
    <row r="85" spans="1:25" s="6" customFormat="1" x14ac:dyDescent="0.25">
      <c r="A85"/>
      <c r="B85"/>
      <c r="C85"/>
      <c r="D85"/>
      <c r="E85"/>
      <c r="F85"/>
      <c r="G85"/>
      <c r="H85"/>
      <c r="I85"/>
      <c r="J85" s="4"/>
      <c r="K85" s="66"/>
      <c r="L85" s="66"/>
      <c r="M85" s="66"/>
      <c r="X85" s="63"/>
      <c r="Y85"/>
    </row>
    <row r="86" spans="1:25" s="6" customFormat="1" x14ac:dyDescent="0.25">
      <c r="A86"/>
      <c r="B86"/>
      <c r="C86"/>
      <c r="D86"/>
      <c r="E86"/>
      <c r="F86"/>
      <c r="G86"/>
      <c r="H86"/>
      <c r="I86"/>
      <c r="J86" s="4"/>
      <c r="K86" s="66"/>
      <c r="L86" s="66"/>
      <c r="M86" s="66"/>
      <c r="X86" s="63"/>
      <c r="Y86"/>
    </row>
    <row r="87" spans="1:25" s="6" customFormat="1" x14ac:dyDescent="0.25">
      <c r="A87"/>
      <c r="B87"/>
      <c r="C87"/>
      <c r="D87"/>
      <c r="E87"/>
      <c r="F87"/>
      <c r="G87"/>
      <c r="H87"/>
      <c r="I87"/>
      <c r="J87" s="4"/>
      <c r="K87" s="66"/>
      <c r="L87" s="66"/>
      <c r="M87" s="66"/>
      <c r="X87" s="63"/>
      <c r="Y87"/>
    </row>
    <row r="88" spans="1:25" s="6" customFormat="1" x14ac:dyDescent="0.25">
      <c r="A88"/>
      <c r="B88"/>
      <c r="C88"/>
      <c r="D88"/>
      <c r="E88"/>
      <c r="F88"/>
      <c r="G88"/>
      <c r="H88"/>
      <c r="I88"/>
      <c r="J88" s="4"/>
      <c r="K88" s="66"/>
      <c r="L88" s="66"/>
      <c r="M88" s="66"/>
      <c r="X88" s="63"/>
      <c r="Y88"/>
    </row>
    <row r="89" spans="1:25" s="6" customFormat="1" x14ac:dyDescent="0.25">
      <c r="A89"/>
      <c r="B89"/>
      <c r="C89"/>
      <c r="D89"/>
      <c r="E89"/>
      <c r="F89"/>
      <c r="G89"/>
      <c r="H89"/>
      <c r="I89"/>
      <c r="J89" s="4"/>
      <c r="K89" s="66"/>
      <c r="L89" s="66"/>
      <c r="M89" s="66"/>
      <c r="X89" s="63"/>
      <c r="Y89"/>
    </row>
    <row r="90" spans="1:25" s="6" customFormat="1" x14ac:dyDescent="0.25">
      <c r="A90"/>
      <c r="B90"/>
      <c r="C90"/>
      <c r="D90"/>
      <c r="E90"/>
      <c r="F90"/>
      <c r="G90"/>
      <c r="H90"/>
      <c r="I90"/>
      <c r="J90" s="4"/>
      <c r="K90" s="66"/>
      <c r="L90" s="66"/>
      <c r="M90" s="66"/>
      <c r="X90" s="63"/>
      <c r="Y90"/>
    </row>
    <row r="91" spans="1:25" s="6" customFormat="1" x14ac:dyDescent="0.25">
      <c r="A91"/>
      <c r="B91"/>
      <c r="C91"/>
      <c r="D91"/>
      <c r="E91"/>
      <c r="F91"/>
      <c r="G91"/>
      <c r="H91"/>
      <c r="I91"/>
      <c r="J91" s="4"/>
      <c r="K91" s="66"/>
      <c r="L91" s="66"/>
      <c r="M91" s="66"/>
      <c r="X91" s="63"/>
      <c r="Y91"/>
    </row>
    <row r="92" spans="1:25" s="6" customFormat="1" x14ac:dyDescent="0.25">
      <c r="A92"/>
      <c r="B92"/>
      <c r="C92"/>
      <c r="D92"/>
      <c r="E92"/>
      <c r="F92"/>
      <c r="G92"/>
      <c r="H92"/>
      <c r="I92"/>
      <c r="J92" s="4"/>
      <c r="K92" s="66"/>
      <c r="L92" s="66"/>
      <c r="M92" s="66"/>
      <c r="X92" s="63"/>
      <c r="Y92"/>
    </row>
    <row r="93" spans="1:25" s="6" customFormat="1" x14ac:dyDescent="0.25">
      <c r="A93"/>
      <c r="B93"/>
      <c r="C93"/>
      <c r="D93"/>
      <c r="E93"/>
      <c r="F93"/>
      <c r="G93"/>
      <c r="H93"/>
      <c r="I93"/>
      <c r="J93" s="4"/>
      <c r="K93" s="66"/>
      <c r="L93" s="66"/>
      <c r="M93" s="66"/>
      <c r="X93" s="63"/>
      <c r="Y93"/>
    </row>
    <row r="94" spans="1:25" s="6" customFormat="1" x14ac:dyDescent="0.25">
      <c r="A94"/>
      <c r="B94"/>
      <c r="C94"/>
      <c r="D94"/>
      <c r="E94"/>
      <c r="F94"/>
      <c r="G94"/>
      <c r="H94"/>
      <c r="I94"/>
      <c r="J94" s="4"/>
      <c r="K94" s="66"/>
      <c r="L94" s="66"/>
      <c r="M94" s="66"/>
      <c r="X94" s="63"/>
      <c r="Y94"/>
    </row>
    <row r="95" spans="1:25" s="6" customFormat="1" x14ac:dyDescent="0.25">
      <c r="A95"/>
      <c r="B95"/>
      <c r="C95"/>
      <c r="D95"/>
      <c r="E95"/>
      <c r="F95"/>
      <c r="G95"/>
      <c r="H95"/>
      <c r="I95"/>
      <c r="J95" s="4"/>
      <c r="K95" s="66"/>
      <c r="L95" s="66"/>
      <c r="M95" s="66"/>
      <c r="X95" s="63"/>
      <c r="Y95"/>
    </row>
    <row r="96" spans="1:25" s="6" customFormat="1" x14ac:dyDescent="0.25">
      <c r="A96"/>
      <c r="B96"/>
      <c r="C96"/>
      <c r="D96"/>
      <c r="E96"/>
      <c r="F96"/>
      <c r="G96"/>
      <c r="H96"/>
      <c r="I96"/>
      <c r="J96" s="4"/>
      <c r="K96" s="66"/>
      <c r="L96" s="66"/>
      <c r="M96" s="66"/>
      <c r="X96" s="63"/>
      <c r="Y96"/>
    </row>
    <row r="97" spans="1:25" s="6" customFormat="1" x14ac:dyDescent="0.25">
      <c r="A97"/>
      <c r="B97"/>
      <c r="C97"/>
      <c r="D97"/>
      <c r="E97"/>
      <c r="F97"/>
      <c r="G97"/>
      <c r="H97"/>
      <c r="I97"/>
      <c r="J97" s="4"/>
      <c r="K97" s="66"/>
      <c r="L97" s="66"/>
      <c r="M97" s="66"/>
      <c r="X97" s="63"/>
      <c r="Y97"/>
    </row>
    <row r="98" spans="1:25" s="6" customFormat="1" x14ac:dyDescent="0.25">
      <c r="A98"/>
      <c r="B98"/>
      <c r="C98"/>
      <c r="D98"/>
      <c r="E98"/>
      <c r="F98"/>
      <c r="G98"/>
      <c r="H98"/>
      <c r="I98"/>
      <c r="J98" s="4"/>
      <c r="K98" s="66"/>
      <c r="L98" s="66"/>
      <c r="M98" s="66"/>
      <c r="X98" s="63"/>
      <c r="Y98"/>
    </row>
    <row r="99" spans="1:25" s="6" customFormat="1" x14ac:dyDescent="0.25">
      <c r="A99"/>
      <c r="B99"/>
      <c r="C99"/>
      <c r="D99"/>
      <c r="E99"/>
      <c r="F99"/>
      <c r="G99"/>
      <c r="H99"/>
      <c r="I99"/>
      <c r="J99" s="4"/>
      <c r="K99" s="66"/>
      <c r="L99" s="66"/>
      <c r="M99" s="66"/>
      <c r="X99" s="63"/>
      <c r="Y99"/>
    </row>
    <row r="100" spans="1:25" s="6" customFormat="1" x14ac:dyDescent="0.25">
      <c r="A100"/>
      <c r="B100"/>
      <c r="C100"/>
      <c r="D100"/>
      <c r="E100"/>
      <c r="F100"/>
      <c r="G100"/>
      <c r="H100"/>
      <c r="I100"/>
      <c r="J100" s="4"/>
      <c r="K100" s="66"/>
      <c r="L100" s="66"/>
      <c r="M100" s="66"/>
      <c r="X100" s="63"/>
      <c r="Y100"/>
    </row>
  </sheetData>
  <mergeCells count="23">
    <mergeCell ref="X6:X7"/>
    <mergeCell ref="P6:P7"/>
    <mergeCell ref="Q6:Q7"/>
    <mergeCell ref="R6:S6"/>
    <mergeCell ref="T6:T7"/>
    <mergeCell ref="U6:V6"/>
    <mergeCell ref="W6:W7"/>
    <mergeCell ref="O6:O7"/>
    <mergeCell ref="A5:W5"/>
    <mergeCell ref="A6:A7"/>
    <mergeCell ref="B6:B7"/>
    <mergeCell ref="C6:C7"/>
    <mergeCell ref="D6:D7"/>
    <mergeCell ref="E6:E7"/>
    <mergeCell ref="F6:F7"/>
    <mergeCell ref="G6:G7"/>
    <mergeCell ref="H6:H7"/>
    <mergeCell ref="I6:I7"/>
    <mergeCell ref="J6:J7"/>
    <mergeCell ref="K6:K7"/>
    <mergeCell ref="L6:L7"/>
    <mergeCell ref="M6:M7"/>
    <mergeCell ref="N6:N7"/>
  </mergeCells>
  <pageMargins left="0.70866141732283472" right="0.70866141732283472" top="0.78740157480314965" bottom="0.78740157480314965" header="0.31496062992125984" footer="0.31496062992125984"/>
  <pageSetup paperSize="9" scale="38" firstPageNumber="192" fitToHeight="0" orientation="landscape" useFirstPageNumber="1" r:id="rId1"/>
  <headerFooter>
    <oddFooter>&amp;L&amp;"Arial,Kurzíva"&amp;12Zastupitelstvo Olomouckého kraje 16.12.2024
10.1. - Rozpočet Olomouckého kraje na rok 2025 - návrh rozpočtu 
Příloha č. 5e) - Dotační projekty - investiční&amp;R&amp;"Arial,Kurzíva"&amp;12Strana &amp;P (celkem 205)</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D1B3E1-F099-4482-AB51-78E20844AF21}">
  <sheetPr>
    <pageSetUpPr fitToPage="1"/>
  </sheetPr>
  <dimension ref="A1:Y98"/>
  <sheetViews>
    <sheetView showGridLines="0" view="pageBreakPreview" zoomScale="70" zoomScaleNormal="70" zoomScaleSheetLayoutView="70" workbookViewId="0">
      <selection activeCell="U9" sqref="U9:V19"/>
    </sheetView>
  </sheetViews>
  <sheetFormatPr defaultColWidth="9.140625" defaultRowHeight="15" outlineLevelCol="1" x14ac:dyDescent="0.25"/>
  <cols>
    <col min="1" max="1" width="6.140625" customWidth="1"/>
    <col min="2" max="2" width="6.7109375" customWidth="1"/>
    <col min="3" max="3" width="8.42578125" hidden="1" customWidth="1" outlineLevel="1"/>
    <col min="4" max="4" width="6.42578125" hidden="1" customWidth="1" outlineLevel="1"/>
    <col min="5" max="5" width="8.28515625" customWidth="1" collapsed="1"/>
    <col min="6" max="6" width="15.5703125" hidden="1" customWidth="1" outlineLevel="1"/>
    <col min="7" max="7" width="37.85546875" customWidth="1" collapsed="1"/>
    <col min="8" max="8" width="38.85546875" customWidth="1"/>
    <col min="9" max="9" width="7.140625" customWidth="1"/>
    <col min="10" max="10" width="14.7109375" style="4" customWidth="1"/>
    <col min="11" max="12" width="14.85546875" style="6" customWidth="1"/>
    <col min="13" max="13" width="13.5703125" style="6" customWidth="1"/>
    <col min="14" max="14" width="13.7109375" style="6" customWidth="1"/>
    <col min="15" max="15" width="14.7109375" style="6" customWidth="1"/>
    <col min="16" max="16" width="14.85546875" style="6" customWidth="1"/>
    <col min="17" max="17" width="16.7109375" style="6" customWidth="1"/>
    <col min="18" max="18" width="17.42578125" style="6" customWidth="1"/>
    <col min="19" max="19" width="17.28515625" style="6" customWidth="1"/>
    <col min="20" max="22" width="14.85546875" style="6" customWidth="1"/>
    <col min="23" max="23" width="14.42578125" style="6" customWidth="1"/>
    <col min="24" max="24" width="17.7109375" style="63" customWidth="1"/>
  </cols>
  <sheetData>
    <row r="1" spans="1:25" ht="18" x14ac:dyDescent="0.25">
      <c r="A1" s="197" t="s">
        <v>352</v>
      </c>
      <c r="B1" s="1"/>
      <c r="C1" s="1"/>
      <c r="D1" s="1"/>
      <c r="E1" s="1"/>
      <c r="F1" s="2"/>
      <c r="G1" s="1"/>
      <c r="H1" s="3"/>
      <c r="I1" s="1"/>
      <c r="K1" s="5"/>
      <c r="N1" s="7"/>
      <c r="O1" s="7"/>
      <c r="Q1" s="7"/>
      <c r="R1" s="7"/>
      <c r="S1" s="8"/>
      <c r="T1" s="8"/>
      <c r="U1" s="9"/>
      <c r="V1"/>
      <c r="W1"/>
      <c r="X1"/>
    </row>
    <row r="2" spans="1:25" ht="15.75" x14ac:dyDescent="0.25">
      <c r="A2" s="10" t="s">
        <v>0</v>
      </c>
      <c r="B2" s="198"/>
      <c r="C2" s="198"/>
      <c r="F2" s="199"/>
      <c r="G2" s="200" t="s">
        <v>353</v>
      </c>
      <c r="H2" s="201" t="s">
        <v>354</v>
      </c>
      <c r="I2" s="11"/>
      <c r="K2" s="5"/>
      <c r="N2" s="12"/>
      <c r="O2" s="12"/>
      <c r="Q2" s="12"/>
      <c r="R2" s="12"/>
      <c r="S2" s="13"/>
      <c r="T2" s="13"/>
      <c r="U2" s="9"/>
      <c r="V2"/>
      <c r="W2"/>
      <c r="X2"/>
    </row>
    <row r="3" spans="1:25" ht="15.75" x14ac:dyDescent="0.25">
      <c r="A3" s="14"/>
      <c r="B3" s="198"/>
      <c r="C3" s="198"/>
      <c r="F3" s="199"/>
      <c r="G3" s="202" t="s">
        <v>1</v>
      </c>
      <c r="H3" s="203"/>
      <c r="I3" s="11"/>
      <c r="K3" s="5"/>
      <c r="N3" s="12"/>
      <c r="O3" s="12"/>
      <c r="Q3" s="12"/>
      <c r="R3" s="12"/>
      <c r="S3" s="13"/>
      <c r="T3" s="13"/>
      <c r="U3" s="9"/>
      <c r="V3"/>
      <c r="W3"/>
      <c r="X3"/>
    </row>
    <row r="4" spans="1:25" ht="17.25" customHeight="1" x14ac:dyDescent="0.25">
      <c r="A4" s="15"/>
      <c r="B4" s="15"/>
      <c r="C4" s="15"/>
      <c r="D4" s="15"/>
      <c r="E4" s="15"/>
      <c r="F4" s="15"/>
      <c r="G4" s="15"/>
      <c r="H4" s="15"/>
      <c r="I4" s="15"/>
      <c r="J4" s="15"/>
      <c r="K4" s="15"/>
      <c r="L4" s="16"/>
      <c r="M4" s="15"/>
      <c r="N4" s="16"/>
      <c r="O4" s="15"/>
      <c r="P4" s="15"/>
      <c r="Q4" s="15"/>
      <c r="R4" s="15"/>
      <c r="S4" s="15"/>
      <c r="T4" s="15"/>
      <c r="U4" s="15"/>
      <c r="V4" s="15"/>
      <c r="X4" s="17" t="s">
        <v>2</v>
      </c>
      <c r="Y4" s="9"/>
    </row>
    <row r="5" spans="1:25" ht="25.5" customHeight="1" x14ac:dyDescent="0.25">
      <c r="A5" s="425" t="s">
        <v>365</v>
      </c>
      <c r="B5" s="426"/>
      <c r="C5" s="426"/>
      <c r="D5" s="426"/>
      <c r="E5" s="426"/>
      <c r="F5" s="426"/>
      <c r="G5" s="426"/>
      <c r="H5" s="426"/>
      <c r="I5" s="426"/>
      <c r="J5" s="426"/>
      <c r="K5" s="426"/>
      <c r="L5" s="426"/>
      <c r="M5" s="426"/>
      <c r="N5" s="426"/>
      <c r="O5" s="426"/>
      <c r="P5" s="426"/>
      <c r="Q5" s="426"/>
      <c r="R5" s="426"/>
      <c r="S5" s="426"/>
      <c r="T5" s="426"/>
      <c r="U5" s="426"/>
      <c r="V5" s="426"/>
      <c r="W5" s="427"/>
      <c r="X5" s="18"/>
    </row>
    <row r="6" spans="1:25" ht="25.5" customHeight="1" x14ac:dyDescent="0.25">
      <c r="A6" s="428" t="s">
        <v>3</v>
      </c>
      <c r="B6" s="428" t="s">
        <v>4</v>
      </c>
      <c r="C6" s="429" t="s">
        <v>5</v>
      </c>
      <c r="D6" s="429" t="s">
        <v>6</v>
      </c>
      <c r="E6" s="430" t="s">
        <v>7</v>
      </c>
      <c r="F6" s="429" t="s">
        <v>8</v>
      </c>
      <c r="G6" s="429" t="s">
        <v>9</v>
      </c>
      <c r="H6" s="432" t="s">
        <v>10</v>
      </c>
      <c r="I6" s="433" t="s">
        <v>11</v>
      </c>
      <c r="J6" s="432" t="s">
        <v>12</v>
      </c>
      <c r="K6" s="432" t="s">
        <v>13</v>
      </c>
      <c r="L6" s="434" t="s">
        <v>14</v>
      </c>
      <c r="M6" s="434" t="s">
        <v>15</v>
      </c>
      <c r="N6" s="432" t="s">
        <v>22</v>
      </c>
      <c r="O6" s="424" t="s">
        <v>195</v>
      </c>
      <c r="P6" s="419" t="s">
        <v>345</v>
      </c>
      <c r="Q6" s="420" t="s">
        <v>197</v>
      </c>
      <c r="R6" s="422" t="s">
        <v>21</v>
      </c>
      <c r="S6" s="423"/>
      <c r="T6" s="420" t="s">
        <v>346</v>
      </c>
      <c r="U6" s="422" t="s">
        <v>21</v>
      </c>
      <c r="V6" s="423"/>
      <c r="W6" s="424" t="s">
        <v>199</v>
      </c>
      <c r="X6" s="418" t="s">
        <v>16</v>
      </c>
    </row>
    <row r="7" spans="1:25" ht="81" customHeight="1" x14ac:dyDescent="0.25">
      <c r="A7" s="428"/>
      <c r="B7" s="428"/>
      <c r="C7" s="429"/>
      <c r="D7" s="429"/>
      <c r="E7" s="431"/>
      <c r="F7" s="429"/>
      <c r="G7" s="429"/>
      <c r="H7" s="432"/>
      <c r="I7" s="433"/>
      <c r="J7" s="432"/>
      <c r="K7" s="432"/>
      <c r="L7" s="435"/>
      <c r="M7" s="435"/>
      <c r="N7" s="432"/>
      <c r="O7" s="424"/>
      <c r="P7" s="419"/>
      <c r="Q7" s="421"/>
      <c r="R7" s="294" t="s">
        <v>347</v>
      </c>
      <c r="S7" s="296" t="s">
        <v>348</v>
      </c>
      <c r="T7" s="421"/>
      <c r="U7" s="75" t="s">
        <v>349</v>
      </c>
      <c r="V7" s="296" t="s">
        <v>20</v>
      </c>
      <c r="W7" s="424"/>
      <c r="X7" s="418"/>
    </row>
    <row r="8" spans="1:25" s="25" customFormat="1" ht="25.5" customHeight="1" x14ac:dyDescent="0.3">
      <c r="A8" s="20" t="s">
        <v>17</v>
      </c>
      <c r="B8" s="21"/>
      <c r="C8" s="21"/>
      <c r="D8" s="21"/>
      <c r="E8" s="21"/>
      <c r="F8" s="21"/>
      <c r="G8" s="21"/>
      <c r="H8" s="21"/>
      <c r="I8" s="21"/>
      <c r="J8" s="21"/>
      <c r="K8" s="22">
        <f>SUM(K9:K11)</f>
        <v>93035</v>
      </c>
      <c r="L8" s="22">
        <f>SUM(L9:L11)</f>
        <v>72983</v>
      </c>
      <c r="M8" s="22">
        <f>SUM(M9:M11)</f>
        <v>20052</v>
      </c>
      <c r="N8" s="22"/>
      <c r="O8" s="22">
        <f t="shared" ref="O8:W8" si="0">SUM(O9:O11)</f>
        <v>414</v>
      </c>
      <c r="P8" s="23">
        <f t="shared" si="0"/>
        <v>92621</v>
      </c>
      <c r="Q8" s="23">
        <f t="shared" si="0"/>
        <v>72641</v>
      </c>
      <c r="R8" s="23">
        <f t="shared" si="0"/>
        <v>72641</v>
      </c>
      <c r="S8" s="23">
        <f t="shared" si="0"/>
        <v>0</v>
      </c>
      <c r="T8" s="23">
        <f t="shared" si="0"/>
        <v>19980</v>
      </c>
      <c r="U8" s="23">
        <f t="shared" si="0"/>
        <v>0</v>
      </c>
      <c r="V8" s="23">
        <f t="shared" si="0"/>
        <v>19980</v>
      </c>
      <c r="W8" s="22">
        <f t="shared" si="0"/>
        <v>0</v>
      </c>
      <c r="X8" s="24"/>
    </row>
    <row r="9" spans="1:25" ht="300.60000000000002" customHeight="1" x14ac:dyDescent="0.25">
      <c r="A9" s="26">
        <v>1</v>
      </c>
      <c r="B9" s="27" t="s">
        <v>356</v>
      </c>
      <c r="C9" s="28">
        <v>3635</v>
      </c>
      <c r="D9" s="28">
        <v>6111</v>
      </c>
      <c r="E9" s="28">
        <v>61</v>
      </c>
      <c r="F9" s="29">
        <v>60012101625</v>
      </c>
      <c r="G9" s="30" t="s">
        <v>366</v>
      </c>
      <c r="H9" s="31" t="s">
        <v>367</v>
      </c>
      <c r="I9" s="32"/>
      <c r="J9" s="32" t="s">
        <v>31</v>
      </c>
      <c r="K9" s="33">
        <f>SUM(L9:M9)</f>
        <v>93035</v>
      </c>
      <c r="L9" s="33">
        <v>72983</v>
      </c>
      <c r="M9" s="33">
        <v>20052</v>
      </c>
      <c r="N9" s="297" t="s">
        <v>368</v>
      </c>
      <c r="O9" s="35">
        <v>414</v>
      </c>
      <c r="P9" s="36">
        <f>Q9+T9</f>
        <v>92621</v>
      </c>
      <c r="Q9" s="367">
        <f>SUM(R9:S9)</f>
        <v>72641</v>
      </c>
      <c r="R9" s="35">
        <v>72641</v>
      </c>
      <c r="S9" s="37">
        <v>0</v>
      </c>
      <c r="T9" s="174">
        <f>SUM(U9:V9)</f>
        <v>19980</v>
      </c>
      <c r="U9" s="37">
        <v>0</v>
      </c>
      <c r="V9" s="37">
        <v>19980</v>
      </c>
      <c r="W9" s="37">
        <f>K9-O9-P9</f>
        <v>0</v>
      </c>
      <c r="X9" s="103" t="s">
        <v>369</v>
      </c>
    </row>
    <row r="10" spans="1:25" ht="15.75" hidden="1" x14ac:dyDescent="0.25">
      <c r="A10" s="26">
        <v>3</v>
      </c>
      <c r="B10" s="28"/>
      <c r="C10" s="28"/>
      <c r="D10" s="28"/>
      <c r="E10" s="28"/>
      <c r="F10" s="122"/>
      <c r="G10" s="41"/>
      <c r="H10" s="31"/>
      <c r="I10" s="32"/>
      <c r="J10" s="32"/>
      <c r="K10" s="33">
        <f t="shared" ref="K10:K11" si="1">SUM(L10:M10)</f>
        <v>0</v>
      </c>
      <c r="L10" s="33"/>
      <c r="M10" s="33"/>
      <c r="N10" s="34"/>
      <c r="O10" s="35"/>
      <c r="P10" s="36">
        <f>Q10+S10</f>
        <v>0</v>
      </c>
      <c r="Q10" s="307">
        <f t="shared" ref="Q10:Q11" si="2">SUM(R10:S10)</f>
        <v>0</v>
      </c>
      <c r="R10" s="35"/>
      <c r="S10" s="37"/>
      <c r="T10" s="306">
        <f t="shared" ref="T10:T11" si="3">SUM(U10:V10)</f>
        <v>0</v>
      </c>
      <c r="U10" s="37"/>
      <c r="V10" s="37"/>
      <c r="W10" s="37">
        <f>K10-O10-P10</f>
        <v>0</v>
      </c>
      <c r="X10" s="38"/>
    </row>
    <row r="11" spans="1:25" ht="15.75" hidden="1" x14ac:dyDescent="0.25">
      <c r="A11" s="26">
        <v>4</v>
      </c>
      <c r="B11" s="28"/>
      <c r="C11" s="27"/>
      <c r="D11" s="27"/>
      <c r="E11" s="27"/>
      <c r="F11" s="44"/>
      <c r="G11" s="41"/>
      <c r="H11" s="31"/>
      <c r="I11" s="45"/>
      <c r="J11" s="32"/>
      <c r="K11" s="33">
        <f t="shared" si="1"/>
        <v>0</v>
      </c>
      <c r="L11" s="33"/>
      <c r="M11" s="33"/>
      <c r="N11" s="34"/>
      <c r="O11" s="35"/>
      <c r="P11" s="36">
        <f>Q11+S11</f>
        <v>0</v>
      </c>
      <c r="Q11" s="307">
        <f t="shared" si="2"/>
        <v>0</v>
      </c>
      <c r="R11" s="35"/>
      <c r="S11" s="37"/>
      <c r="T11" s="306">
        <f t="shared" si="3"/>
        <v>0</v>
      </c>
      <c r="U11" s="37"/>
      <c r="V11" s="37"/>
      <c r="W11" s="37">
        <f>K11-O11-P11</f>
        <v>0</v>
      </c>
      <c r="X11" s="38"/>
    </row>
    <row r="12" spans="1:25" s="25" customFormat="1" ht="25.5" hidden="1" customHeight="1" x14ac:dyDescent="0.3">
      <c r="A12" s="46" t="s">
        <v>18</v>
      </c>
      <c r="B12" s="47"/>
      <c r="C12" s="47"/>
      <c r="D12" s="47"/>
      <c r="E12" s="47"/>
      <c r="F12" s="47"/>
      <c r="G12" s="47"/>
      <c r="H12" s="47"/>
      <c r="I12" s="47"/>
      <c r="J12" s="47"/>
      <c r="K12" s="48">
        <f>SUM(K13)</f>
        <v>0</v>
      </c>
      <c r="L12" s="48">
        <f>SUM(L13)</f>
        <v>0</v>
      </c>
      <c r="M12" s="48">
        <f>SUM(M13)</f>
        <v>0</v>
      </c>
      <c r="N12" s="49"/>
      <c r="O12" s="48">
        <f>SUM(O13)</f>
        <v>0</v>
      </c>
      <c r="P12" s="50">
        <f>SUM(P13)</f>
        <v>0</v>
      </c>
      <c r="Q12" s="50">
        <f>SUM(Q13)</f>
        <v>0</v>
      </c>
      <c r="R12" s="50">
        <f t="shared" ref="R12:V12" si="4">SUM(R13)</f>
        <v>0</v>
      </c>
      <c r="S12" s="50">
        <f>SUM(S13)</f>
        <v>0</v>
      </c>
      <c r="T12" s="50">
        <f>SUM(T13)</f>
        <v>0</v>
      </c>
      <c r="U12" s="50">
        <f t="shared" si="4"/>
        <v>0</v>
      </c>
      <c r="V12" s="50">
        <f t="shared" si="4"/>
        <v>0</v>
      </c>
      <c r="W12" s="51">
        <f>SUM(W13)</f>
        <v>0</v>
      </c>
      <c r="X12" s="52"/>
    </row>
    <row r="13" spans="1:25" ht="15.75" hidden="1" x14ac:dyDescent="0.25">
      <c r="A13" s="26">
        <v>1</v>
      </c>
      <c r="B13" s="28"/>
      <c r="C13" s="27"/>
      <c r="D13" s="27"/>
      <c r="E13" s="27"/>
      <c r="F13" s="44"/>
      <c r="G13" s="41"/>
      <c r="H13" s="31"/>
      <c r="I13" s="45"/>
      <c r="J13" s="32"/>
      <c r="K13" s="33"/>
      <c r="L13" s="33"/>
      <c r="M13" s="33"/>
      <c r="N13" s="34"/>
      <c r="O13" s="35">
        <v>0</v>
      </c>
      <c r="P13" s="36">
        <f>Q13+S13</f>
        <v>0</v>
      </c>
      <c r="Q13" s="307">
        <f>SUM(R13:R13)</f>
        <v>0</v>
      </c>
      <c r="R13" s="35"/>
      <c r="S13" s="37">
        <f t="shared" ref="S13" si="5">SUM(U13:V13)</f>
        <v>0</v>
      </c>
      <c r="T13" s="306">
        <f>SUM(U13:V13)</f>
        <v>0</v>
      </c>
      <c r="U13" s="37"/>
      <c r="V13" s="37"/>
      <c r="W13" s="37">
        <f>K13-O13-P13</f>
        <v>0</v>
      </c>
      <c r="X13" s="38"/>
    </row>
    <row r="14" spans="1:25" ht="35.25" customHeight="1" x14ac:dyDescent="0.25">
      <c r="A14" s="291" t="s">
        <v>370</v>
      </c>
      <c r="B14" s="292"/>
      <c r="C14" s="292"/>
      <c r="D14" s="292"/>
      <c r="E14" s="292"/>
      <c r="F14" s="292"/>
      <c r="G14" s="292"/>
      <c r="H14" s="292"/>
      <c r="I14" s="292"/>
      <c r="J14" s="292"/>
      <c r="K14" s="55">
        <f>K8+K12</f>
        <v>93035</v>
      </c>
      <c r="L14" s="55">
        <f>L8+L12</f>
        <v>72983</v>
      </c>
      <c r="M14" s="55">
        <f>M8+M12</f>
        <v>20052</v>
      </c>
      <c r="N14" s="55"/>
      <c r="O14" s="55">
        <f t="shared" ref="O14:W14" si="6">O8+O12</f>
        <v>414</v>
      </c>
      <c r="P14" s="55">
        <f t="shared" si="6"/>
        <v>92621</v>
      </c>
      <c r="Q14" s="55">
        <f t="shared" si="6"/>
        <v>72641</v>
      </c>
      <c r="R14" s="55">
        <f t="shared" si="6"/>
        <v>72641</v>
      </c>
      <c r="S14" s="55">
        <f t="shared" si="6"/>
        <v>0</v>
      </c>
      <c r="T14" s="55">
        <f t="shared" si="6"/>
        <v>19980</v>
      </c>
      <c r="U14" s="55">
        <f t="shared" si="6"/>
        <v>0</v>
      </c>
      <c r="V14" s="55">
        <f t="shared" si="6"/>
        <v>19980</v>
      </c>
      <c r="W14" s="56">
        <f t="shared" si="6"/>
        <v>0</v>
      </c>
      <c r="X14" s="57"/>
    </row>
    <row r="15" spans="1:25" s="6" customFormat="1" x14ac:dyDescent="0.25">
      <c r="A15" s="4"/>
      <c r="B15" s="4"/>
      <c r="C15" s="4"/>
      <c r="D15" s="4"/>
      <c r="E15" s="4"/>
      <c r="F15" s="4"/>
      <c r="G15" s="58"/>
      <c r="H15" s="4"/>
      <c r="I15" s="59"/>
      <c r="J15" s="60"/>
      <c r="K15" s="61"/>
      <c r="L15" s="61"/>
      <c r="M15" s="61"/>
      <c r="N15" s="62"/>
      <c r="O15" s="62"/>
      <c r="X15" s="63"/>
      <c r="Y15"/>
    </row>
    <row r="16" spans="1:25" s="6" customFormat="1" x14ac:dyDescent="0.25">
      <c r="A16" s="4"/>
      <c r="B16" s="4"/>
      <c r="C16" s="4"/>
      <c r="D16" s="4"/>
      <c r="E16" s="4"/>
      <c r="F16" s="4"/>
      <c r="G16" s="4"/>
      <c r="H16" s="4"/>
      <c r="I16" s="64"/>
      <c r="J16" s="65"/>
      <c r="K16" s="66"/>
      <c r="L16" s="66"/>
      <c r="M16" s="66"/>
      <c r="X16" s="63"/>
      <c r="Y16"/>
    </row>
    <row r="17" spans="1:25" s="6" customFormat="1" ht="18" x14ac:dyDescent="0.25">
      <c r="A17" s="67"/>
      <c r="B17" s="67"/>
      <c r="C17" s="67"/>
      <c r="D17" s="67"/>
      <c r="E17" s="67"/>
      <c r="F17" s="67"/>
      <c r="G17" s="67"/>
      <c r="H17" s="67"/>
      <c r="I17" s="67"/>
      <c r="J17" s="67"/>
      <c r="K17" s="67"/>
      <c r="L17" s="67"/>
      <c r="M17" s="67"/>
      <c r="N17" s="67"/>
      <c r="O17" s="67"/>
      <c r="P17" s="67"/>
      <c r="X17" s="63"/>
      <c r="Y17"/>
    </row>
    <row r="18" spans="1:25" s="73" customFormat="1" x14ac:dyDescent="0.2">
      <c r="A18" s="68"/>
      <c r="B18" s="69"/>
      <c r="C18" s="68"/>
      <c r="D18" s="69"/>
      <c r="E18" s="69"/>
      <c r="F18" s="69"/>
      <c r="G18" s="69"/>
      <c r="H18" s="69"/>
      <c r="I18" s="70"/>
      <c r="J18" s="71"/>
      <c r="K18" s="72"/>
      <c r="L18" s="72"/>
      <c r="M18" s="72"/>
      <c r="X18" s="74"/>
      <c r="Y18" s="68"/>
    </row>
    <row r="19" spans="1:25" s="6" customFormat="1" x14ac:dyDescent="0.25">
      <c r="A19" s="4"/>
      <c r="B19" s="4"/>
      <c r="C19" s="4"/>
      <c r="D19" s="4"/>
      <c r="E19" s="4"/>
      <c r="F19" s="4"/>
      <c r="G19" s="4"/>
      <c r="H19" s="4"/>
      <c r="I19"/>
      <c r="J19" s="65"/>
      <c r="K19" s="66"/>
      <c r="L19" s="66"/>
      <c r="M19" s="66"/>
      <c r="X19" s="63"/>
      <c r="Y19"/>
    </row>
    <row r="20" spans="1:25" s="6" customFormat="1" x14ac:dyDescent="0.25">
      <c r="A20" s="4"/>
      <c r="B20" s="4"/>
      <c r="C20" s="4"/>
      <c r="D20" s="4"/>
      <c r="E20" s="4"/>
      <c r="F20" s="4"/>
      <c r="G20" s="4"/>
      <c r="H20" s="4"/>
      <c r="I20"/>
      <c r="J20" s="65"/>
      <c r="K20" s="66"/>
      <c r="L20" s="66"/>
      <c r="M20" s="66"/>
      <c r="X20" s="63"/>
      <c r="Y20"/>
    </row>
    <row r="21" spans="1:25" s="6" customFormat="1" x14ac:dyDescent="0.25">
      <c r="A21" s="4"/>
      <c r="B21" s="4"/>
      <c r="C21" s="4"/>
      <c r="D21" s="4"/>
      <c r="E21" s="4"/>
      <c r="F21" s="4"/>
      <c r="G21" s="4"/>
      <c r="H21" s="4"/>
      <c r="I21"/>
      <c r="J21" s="65"/>
      <c r="K21" s="66"/>
      <c r="L21" s="66"/>
      <c r="M21" s="66"/>
      <c r="X21" s="63"/>
      <c r="Y21"/>
    </row>
    <row r="22" spans="1:25" s="6" customFormat="1" x14ac:dyDescent="0.25">
      <c r="A22" s="4"/>
      <c r="B22" s="4"/>
      <c r="C22" s="4"/>
      <c r="D22" s="4"/>
      <c r="E22" s="4"/>
      <c r="F22" s="4"/>
      <c r="G22" s="4"/>
      <c r="H22" s="4"/>
      <c r="I22"/>
      <c r="J22" s="65"/>
      <c r="K22" s="66"/>
      <c r="L22" s="66"/>
      <c r="M22" s="66"/>
      <c r="X22" s="63"/>
      <c r="Y22"/>
    </row>
    <row r="23" spans="1:25" s="6" customFormat="1" x14ac:dyDescent="0.25">
      <c r="A23" s="4"/>
      <c r="B23" s="4"/>
      <c r="C23" s="4"/>
      <c r="D23" s="4"/>
      <c r="E23" s="4"/>
      <c r="F23" s="4"/>
      <c r="G23" s="4"/>
      <c r="H23" s="4"/>
      <c r="I23"/>
      <c r="J23" s="65"/>
      <c r="K23" s="66"/>
      <c r="L23" s="66"/>
      <c r="M23" s="66"/>
      <c r="X23" s="63"/>
      <c r="Y23"/>
    </row>
    <row r="24" spans="1:25" s="6" customFormat="1" x14ac:dyDescent="0.25">
      <c r="A24" s="4"/>
      <c r="B24" s="4"/>
      <c r="C24" s="4"/>
      <c r="D24" s="4"/>
      <c r="E24" s="4"/>
      <c r="F24" s="4"/>
      <c r="G24" s="4"/>
      <c r="H24" s="4"/>
      <c r="I24"/>
      <c r="J24" s="65"/>
      <c r="K24" s="66"/>
      <c r="L24" s="66"/>
      <c r="M24" s="66"/>
      <c r="X24" s="63"/>
      <c r="Y24"/>
    </row>
    <row r="25" spans="1:25" s="6" customFormat="1" x14ac:dyDescent="0.25">
      <c r="A25" s="4"/>
      <c r="B25" s="4"/>
      <c r="C25" s="4"/>
      <c r="D25" s="4"/>
      <c r="E25" s="4"/>
      <c r="F25" s="4"/>
      <c r="G25" s="4"/>
      <c r="H25" s="4"/>
      <c r="I25"/>
      <c r="J25" s="65"/>
      <c r="K25" s="66"/>
      <c r="L25" s="66"/>
      <c r="M25" s="66"/>
      <c r="X25" s="63"/>
      <c r="Y25"/>
    </row>
    <row r="26" spans="1:25" s="6" customFormat="1" x14ac:dyDescent="0.25">
      <c r="A26" s="4"/>
      <c r="B26" s="4"/>
      <c r="C26" s="4"/>
      <c r="D26" s="4"/>
      <c r="E26" s="4"/>
      <c r="F26" s="4"/>
      <c r="G26" s="4"/>
      <c r="H26" s="4"/>
      <c r="I26"/>
      <c r="J26" s="65"/>
      <c r="K26" s="66"/>
      <c r="L26" s="66"/>
      <c r="M26" s="66"/>
      <c r="X26" s="63"/>
      <c r="Y26"/>
    </row>
    <row r="27" spans="1:25" s="6" customFormat="1" x14ac:dyDescent="0.25">
      <c r="A27" s="4"/>
      <c r="B27" s="4"/>
      <c r="C27" s="4"/>
      <c r="D27" s="4"/>
      <c r="E27" s="4"/>
      <c r="F27" s="4"/>
      <c r="G27" s="4"/>
      <c r="H27" s="4"/>
      <c r="I27"/>
      <c r="J27" s="65"/>
      <c r="K27" s="66"/>
      <c r="L27" s="66"/>
      <c r="M27" s="66"/>
      <c r="X27" s="63"/>
      <c r="Y27"/>
    </row>
    <row r="28" spans="1:25" s="6" customFormat="1" x14ac:dyDescent="0.25">
      <c r="A28" s="4"/>
      <c r="B28" s="4"/>
      <c r="C28" s="4"/>
      <c r="D28" s="4"/>
      <c r="E28" s="4"/>
      <c r="F28" s="4"/>
      <c r="G28" s="4"/>
      <c r="H28" s="4"/>
      <c r="I28"/>
      <c r="J28" s="65"/>
      <c r="K28" s="66"/>
      <c r="L28" s="66"/>
      <c r="M28" s="66"/>
      <c r="X28" s="63"/>
      <c r="Y28"/>
    </row>
    <row r="29" spans="1:25" s="6" customFormat="1" x14ac:dyDescent="0.25">
      <c r="A29" s="4"/>
      <c r="B29" s="4"/>
      <c r="C29" s="4"/>
      <c r="D29" s="4"/>
      <c r="E29" s="4"/>
      <c r="F29" s="4"/>
      <c r="G29" s="4"/>
      <c r="H29" s="4"/>
      <c r="I29"/>
      <c r="J29" s="65"/>
      <c r="K29" s="66"/>
      <c r="L29" s="66"/>
      <c r="M29" s="66"/>
      <c r="X29" s="63"/>
      <c r="Y29"/>
    </row>
    <row r="30" spans="1:25" s="6" customFormat="1" x14ac:dyDescent="0.25">
      <c r="A30" s="4"/>
      <c r="B30" s="4"/>
      <c r="C30" s="4"/>
      <c r="D30" s="4"/>
      <c r="E30" s="4"/>
      <c r="F30" s="4"/>
      <c r="G30" s="4"/>
      <c r="H30" s="4"/>
      <c r="I30"/>
      <c r="J30" s="65"/>
      <c r="K30" s="66"/>
      <c r="L30" s="66"/>
      <c r="M30" s="66"/>
      <c r="X30" s="63"/>
      <c r="Y30"/>
    </row>
    <row r="31" spans="1:25" s="6" customFormat="1" x14ac:dyDescent="0.25">
      <c r="A31" s="4"/>
      <c r="B31" s="4"/>
      <c r="C31" s="4"/>
      <c r="D31" s="4"/>
      <c r="E31" s="4"/>
      <c r="F31" s="4"/>
      <c r="G31" s="4"/>
      <c r="H31" s="4"/>
      <c r="I31"/>
      <c r="J31" s="65"/>
      <c r="K31" s="66"/>
      <c r="L31" s="66"/>
      <c r="M31" s="66"/>
      <c r="X31" s="63"/>
      <c r="Y31"/>
    </row>
    <row r="32" spans="1:25" s="6" customFormat="1" x14ac:dyDescent="0.25">
      <c r="A32" s="4"/>
      <c r="B32" s="4"/>
      <c r="C32" s="4"/>
      <c r="D32" s="4"/>
      <c r="E32" s="4"/>
      <c r="F32" s="4"/>
      <c r="G32" s="4"/>
      <c r="H32" s="4"/>
      <c r="I32"/>
      <c r="J32" s="65"/>
      <c r="K32" s="66"/>
      <c r="L32" s="66"/>
      <c r="M32" s="66"/>
      <c r="X32" s="63"/>
      <c r="Y32"/>
    </row>
    <row r="33" spans="1:25" s="6" customFormat="1" x14ac:dyDescent="0.25">
      <c r="A33" s="4"/>
      <c r="B33" s="4"/>
      <c r="C33" s="4"/>
      <c r="D33" s="4"/>
      <c r="E33" s="4"/>
      <c r="F33" s="4"/>
      <c r="G33" s="4"/>
      <c r="H33" s="4"/>
      <c r="I33"/>
      <c r="J33" s="65"/>
      <c r="K33" s="66"/>
      <c r="L33" s="66"/>
      <c r="M33" s="66"/>
      <c r="X33" s="63"/>
      <c r="Y33"/>
    </row>
    <row r="34" spans="1:25" s="6" customFormat="1" x14ac:dyDescent="0.25">
      <c r="A34" s="4"/>
      <c r="B34" s="4"/>
      <c r="C34" s="4"/>
      <c r="D34" s="4"/>
      <c r="E34" s="4"/>
      <c r="F34" s="4"/>
      <c r="G34" s="4"/>
      <c r="H34" s="4"/>
      <c r="I34"/>
      <c r="J34" s="65"/>
      <c r="K34" s="66"/>
      <c r="L34" s="66"/>
      <c r="M34" s="66"/>
      <c r="X34" s="63"/>
      <c r="Y34"/>
    </row>
    <row r="35" spans="1:25" s="6" customFormat="1" x14ac:dyDescent="0.25">
      <c r="A35" s="4"/>
      <c r="B35" s="4"/>
      <c r="C35" s="4"/>
      <c r="D35" s="4"/>
      <c r="E35" s="4"/>
      <c r="F35" s="4"/>
      <c r="G35" s="4"/>
      <c r="H35" s="4"/>
      <c r="I35"/>
      <c r="J35" s="65"/>
      <c r="K35" s="66"/>
      <c r="L35" s="66"/>
      <c r="M35" s="66"/>
      <c r="X35" s="63"/>
      <c r="Y35"/>
    </row>
    <row r="36" spans="1:25" s="6" customFormat="1" x14ac:dyDescent="0.25">
      <c r="A36" s="4"/>
      <c r="B36" s="4"/>
      <c r="C36" s="4"/>
      <c r="D36" s="4"/>
      <c r="E36" s="4"/>
      <c r="F36" s="4"/>
      <c r="G36" s="4"/>
      <c r="H36" s="4"/>
      <c r="I36"/>
      <c r="J36" s="4"/>
      <c r="K36" s="66"/>
      <c r="L36" s="66"/>
      <c r="M36" s="66"/>
      <c r="X36" s="63"/>
      <c r="Y36"/>
    </row>
    <row r="37" spans="1:25" s="6" customFormat="1" x14ac:dyDescent="0.25">
      <c r="A37" s="4"/>
      <c r="B37" s="4"/>
      <c r="C37" s="4"/>
      <c r="D37" s="4"/>
      <c r="E37" s="4"/>
      <c r="F37" s="4"/>
      <c r="G37" s="4"/>
      <c r="H37" s="4"/>
      <c r="I37"/>
      <c r="J37" s="4"/>
      <c r="K37" s="66"/>
      <c r="L37" s="66"/>
      <c r="M37" s="66"/>
      <c r="X37" s="63"/>
      <c r="Y37"/>
    </row>
    <row r="38" spans="1:25" s="6" customFormat="1" x14ac:dyDescent="0.25">
      <c r="A38" s="4"/>
      <c r="B38" s="4"/>
      <c r="C38" s="4"/>
      <c r="D38" s="4"/>
      <c r="E38" s="4"/>
      <c r="F38" s="4"/>
      <c r="G38" s="4"/>
      <c r="H38" s="4"/>
      <c r="I38"/>
      <c r="J38" s="4"/>
      <c r="K38" s="66"/>
      <c r="L38" s="66"/>
      <c r="M38" s="66"/>
      <c r="X38" s="63"/>
      <c r="Y38"/>
    </row>
    <row r="39" spans="1:25" s="6" customFormat="1" x14ac:dyDescent="0.25">
      <c r="A39" s="4"/>
      <c r="B39" s="4"/>
      <c r="C39" s="4"/>
      <c r="D39" s="4"/>
      <c r="E39" s="4"/>
      <c r="F39" s="4"/>
      <c r="G39" s="4"/>
      <c r="H39" s="4"/>
      <c r="I39"/>
      <c r="J39" s="4"/>
      <c r="K39" s="66"/>
      <c r="L39" s="66"/>
      <c r="M39" s="66"/>
      <c r="X39" s="63"/>
      <c r="Y39"/>
    </row>
    <row r="40" spans="1:25" s="6" customFormat="1" x14ac:dyDescent="0.25">
      <c r="A40" s="4"/>
      <c r="B40" s="4"/>
      <c r="C40" s="4"/>
      <c r="D40" s="4"/>
      <c r="E40" s="4"/>
      <c r="F40" s="4"/>
      <c r="G40" s="4"/>
      <c r="H40" s="4"/>
      <c r="I40"/>
      <c r="J40" s="4"/>
      <c r="K40" s="66"/>
      <c r="L40" s="66"/>
      <c r="M40" s="66"/>
      <c r="X40" s="63"/>
      <c r="Y40"/>
    </row>
    <row r="41" spans="1:25" s="6" customFormat="1" x14ac:dyDescent="0.25">
      <c r="A41" s="4"/>
      <c r="B41" s="4"/>
      <c r="C41" s="4"/>
      <c r="D41" s="4"/>
      <c r="E41" s="4"/>
      <c r="F41" s="4"/>
      <c r="G41" s="4"/>
      <c r="H41" s="4"/>
      <c r="I41"/>
      <c r="J41" s="4"/>
      <c r="K41" s="66"/>
      <c r="L41" s="66"/>
      <c r="M41" s="66"/>
      <c r="X41" s="63"/>
      <c r="Y41"/>
    </row>
    <row r="42" spans="1:25" s="6" customFormat="1" x14ac:dyDescent="0.25">
      <c r="A42" s="4"/>
      <c r="B42" s="4"/>
      <c r="C42" s="4"/>
      <c r="D42" s="4"/>
      <c r="E42" s="4"/>
      <c r="F42" s="4"/>
      <c r="G42" s="4"/>
      <c r="H42" s="4"/>
      <c r="I42"/>
      <c r="J42" s="4"/>
      <c r="K42" s="66"/>
      <c r="L42" s="66"/>
      <c r="M42" s="66"/>
      <c r="X42" s="63"/>
      <c r="Y42"/>
    </row>
    <row r="43" spans="1:25" s="6" customFormat="1" x14ac:dyDescent="0.25">
      <c r="A43" s="4"/>
      <c r="B43" s="4"/>
      <c r="C43" s="4"/>
      <c r="D43" s="4"/>
      <c r="E43" s="4"/>
      <c r="F43" s="4"/>
      <c r="G43" s="4"/>
      <c r="H43" s="4"/>
      <c r="I43"/>
      <c r="J43" s="4"/>
      <c r="K43" s="66"/>
      <c r="L43" s="66"/>
      <c r="M43" s="66"/>
      <c r="X43" s="63"/>
      <c r="Y43"/>
    </row>
    <row r="44" spans="1:25" s="6" customFormat="1" x14ac:dyDescent="0.25">
      <c r="A44" s="4"/>
      <c r="B44" s="4"/>
      <c r="C44" s="4"/>
      <c r="D44" s="4"/>
      <c r="E44" s="4"/>
      <c r="F44" s="4"/>
      <c r="G44" s="4"/>
      <c r="H44" s="4"/>
      <c r="I44"/>
      <c r="J44" s="4"/>
      <c r="K44" s="66"/>
      <c r="L44" s="66"/>
      <c r="M44" s="66"/>
      <c r="X44" s="63"/>
      <c r="Y44"/>
    </row>
    <row r="45" spans="1:25" s="6" customFormat="1" x14ac:dyDescent="0.25">
      <c r="A45" s="4"/>
      <c r="B45" s="4"/>
      <c r="C45" s="4"/>
      <c r="D45" s="4"/>
      <c r="E45" s="4"/>
      <c r="F45" s="4"/>
      <c r="G45" s="4"/>
      <c r="H45" s="4"/>
      <c r="I45"/>
      <c r="J45" s="4"/>
      <c r="K45" s="66"/>
      <c r="L45" s="66"/>
      <c r="M45" s="66"/>
      <c r="X45" s="63"/>
      <c r="Y45"/>
    </row>
    <row r="46" spans="1:25" s="6" customFormat="1" x14ac:dyDescent="0.25">
      <c r="A46" s="4"/>
      <c r="B46" s="4"/>
      <c r="C46" s="4"/>
      <c r="D46" s="4"/>
      <c r="E46" s="4"/>
      <c r="F46" s="4"/>
      <c r="G46" s="4"/>
      <c r="H46" s="4"/>
      <c r="I46"/>
      <c r="J46" s="4"/>
      <c r="K46" s="66"/>
      <c r="L46" s="66"/>
      <c r="M46" s="66"/>
      <c r="X46" s="63"/>
      <c r="Y46"/>
    </row>
    <row r="47" spans="1:25" s="6" customFormat="1" x14ac:dyDescent="0.25">
      <c r="A47"/>
      <c r="B47"/>
      <c r="C47"/>
      <c r="D47"/>
      <c r="E47"/>
      <c r="F47"/>
      <c r="G47"/>
      <c r="H47"/>
      <c r="I47"/>
      <c r="J47" s="4"/>
      <c r="K47" s="66"/>
      <c r="L47" s="66"/>
      <c r="M47" s="66"/>
      <c r="X47" s="63"/>
      <c r="Y47"/>
    </row>
    <row r="48" spans="1:25" s="6" customFormat="1" x14ac:dyDescent="0.25">
      <c r="A48"/>
      <c r="B48"/>
      <c r="C48"/>
      <c r="D48"/>
      <c r="E48"/>
      <c r="F48"/>
      <c r="G48"/>
      <c r="H48"/>
      <c r="I48"/>
      <c r="J48" s="4"/>
      <c r="K48" s="66"/>
      <c r="L48" s="66"/>
      <c r="M48" s="66"/>
      <c r="X48" s="63"/>
      <c r="Y48"/>
    </row>
    <row r="49" spans="1:25" s="6" customFormat="1" x14ac:dyDescent="0.25">
      <c r="A49"/>
      <c r="B49"/>
      <c r="C49"/>
      <c r="D49"/>
      <c r="E49"/>
      <c r="F49"/>
      <c r="G49"/>
      <c r="H49"/>
      <c r="I49"/>
      <c r="J49" s="4"/>
      <c r="K49" s="66"/>
      <c r="L49" s="66"/>
      <c r="M49" s="66"/>
      <c r="X49" s="63"/>
      <c r="Y49"/>
    </row>
    <row r="50" spans="1:25" s="6" customFormat="1" x14ac:dyDescent="0.25">
      <c r="A50"/>
      <c r="B50"/>
      <c r="C50"/>
      <c r="D50"/>
      <c r="E50"/>
      <c r="F50"/>
      <c r="G50"/>
      <c r="H50"/>
      <c r="I50"/>
      <c r="J50" s="4"/>
      <c r="K50" s="66"/>
      <c r="L50" s="66"/>
      <c r="M50" s="66"/>
      <c r="X50" s="63"/>
      <c r="Y50"/>
    </row>
    <row r="51" spans="1:25" s="6" customFormat="1" x14ac:dyDescent="0.25">
      <c r="A51"/>
      <c r="B51"/>
      <c r="C51"/>
      <c r="D51"/>
      <c r="E51"/>
      <c r="F51"/>
      <c r="G51"/>
      <c r="H51"/>
      <c r="I51"/>
      <c r="J51" s="4"/>
      <c r="K51" s="66"/>
      <c r="L51" s="66"/>
      <c r="M51" s="66"/>
      <c r="X51" s="63"/>
      <c r="Y51"/>
    </row>
    <row r="52" spans="1:25" s="6" customFormat="1" x14ac:dyDescent="0.25">
      <c r="A52"/>
      <c r="B52"/>
      <c r="C52"/>
      <c r="D52"/>
      <c r="E52"/>
      <c r="F52"/>
      <c r="G52"/>
      <c r="H52"/>
      <c r="I52"/>
      <c r="J52" s="4"/>
      <c r="K52" s="66"/>
      <c r="L52" s="66"/>
      <c r="M52" s="66"/>
      <c r="X52" s="63"/>
      <c r="Y52"/>
    </row>
    <row r="53" spans="1:25" s="6" customFormat="1" x14ac:dyDescent="0.25">
      <c r="A53"/>
      <c r="B53"/>
      <c r="C53"/>
      <c r="D53"/>
      <c r="E53"/>
      <c r="F53"/>
      <c r="G53"/>
      <c r="H53"/>
      <c r="I53"/>
      <c r="J53" s="4"/>
      <c r="K53" s="66"/>
      <c r="L53" s="66"/>
      <c r="M53" s="66"/>
      <c r="X53" s="63"/>
      <c r="Y53"/>
    </row>
    <row r="54" spans="1:25" s="6" customFormat="1" x14ac:dyDescent="0.25">
      <c r="A54"/>
      <c r="B54"/>
      <c r="C54"/>
      <c r="D54"/>
      <c r="E54"/>
      <c r="F54"/>
      <c r="G54"/>
      <c r="H54"/>
      <c r="I54"/>
      <c r="J54" s="4"/>
      <c r="K54" s="66"/>
      <c r="L54" s="66"/>
      <c r="M54" s="66"/>
      <c r="X54" s="63"/>
      <c r="Y54"/>
    </row>
    <row r="55" spans="1:25" s="6" customFormat="1" x14ac:dyDescent="0.25">
      <c r="A55"/>
      <c r="B55"/>
      <c r="C55"/>
      <c r="D55"/>
      <c r="E55"/>
      <c r="F55"/>
      <c r="G55"/>
      <c r="H55"/>
      <c r="I55"/>
      <c r="J55" s="4"/>
      <c r="K55" s="66"/>
      <c r="L55" s="66"/>
      <c r="M55" s="66"/>
      <c r="X55" s="63"/>
      <c r="Y55"/>
    </row>
    <row r="56" spans="1:25" s="6" customFormat="1" x14ac:dyDescent="0.25">
      <c r="A56"/>
      <c r="B56"/>
      <c r="C56"/>
      <c r="D56"/>
      <c r="E56"/>
      <c r="F56"/>
      <c r="G56"/>
      <c r="H56"/>
      <c r="I56"/>
      <c r="J56" s="4"/>
      <c r="K56" s="66"/>
      <c r="L56" s="66"/>
      <c r="M56" s="66"/>
      <c r="X56" s="63"/>
      <c r="Y56"/>
    </row>
    <row r="57" spans="1:25" s="6" customFormat="1" x14ac:dyDescent="0.25">
      <c r="A57"/>
      <c r="B57"/>
      <c r="C57"/>
      <c r="D57"/>
      <c r="E57"/>
      <c r="F57"/>
      <c r="G57"/>
      <c r="H57"/>
      <c r="I57"/>
      <c r="J57" s="4"/>
      <c r="K57" s="66"/>
      <c r="L57" s="66"/>
      <c r="M57" s="66"/>
      <c r="X57" s="63"/>
      <c r="Y57"/>
    </row>
    <row r="58" spans="1:25" s="6" customFormat="1" x14ac:dyDescent="0.25">
      <c r="A58"/>
      <c r="B58"/>
      <c r="C58"/>
      <c r="D58"/>
      <c r="E58"/>
      <c r="F58"/>
      <c r="G58"/>
      <c r="H58"/>
      <c r="I58"/>
      <c r="J58" s="4"/>
      <c r="K58" s="66"/>
      <c r="L58" s="66"/>
      <c r="M58" s="66"/>
      <c r="X58" s="63"/>
      <c r="Y58"/>
    </row>
    <row r="59" spans="1:25" s="6" customFormat="1" x14ac:dyDescent="0.25">
      <c r="A59"/>
      <c r="B59"/>
      <c r="C59"/>
      <c r="D59"/>
      <c r="E59"/>
      <c r="F59"/>
      <c r="G59"/>
      <c r="H59"/>
      <c r="I59"/>
      <c r="J59" s="4"/>
      <c r="K59" s="66"/>
      <c r="L59" s="66"/>
      <c r="M59" s="66"/>
      <c r="X59" s="63"/>
      <c r="Y59"/>
    </row>
    <row r="60" spans="1:25" s="6" customFormat="1" x14ac:dyDescent="0.25">
      <c r="A60"/>
      <c r="B60"/>
      <c r="C60"/>
      <c r="D60"/>
      <c r="E60"/>
      <c r="F60"/>
      <c r="G60"/>
      <c r="H60"/>
      <c r="I60"/>
      <c r="J60" s="4"/>
      <c r="K60" s="66"/>
      <c r="L60" s="66"/>
      <c r="M60" s="66"/>
      <c r="X60" s="63"/>
      <c r="Y60"/>
    </row>
    <row r="61" spans="1:25" s="6" customFormat="1" x14ac:dyDescent="0.25">
      <c r="A61"/>
      <c r="B61"/>
      <c r="C61"/>
      <c r="D61"/>
      <c r="E61"/>
      <c r="F61"/>
      <c r="G61"/>
      <c r="H61"/>
      <c r="I61"/>
      <c r="J61" s="4"/>
      <c r="K61" s="66"/>
      <c r="L61" s="66"/>
      <c r="M61" s="66"/>
      <c r="X61" s="63"/>
      <c r="Y61"/>
    </row>
    <row r="62" spans="1:25" s="6" customFormat="1" x14ac:dyDescent="0.25">
      <c r="A62"/>
      <c r="B62"/>
      <c r="C62"/>
      <c r="D62"/>
      <c r="E62"/>
      <c r="F62"/>
      <c r="G62"/>
      <c r="H62"/>
      <c r="I62"/>
      <c r="J62" s="4"/>
      <c r="K62" s="66"/>
      <c r="L62" s="66"/>
      <c r="M62" s="66"/>
      <c r="X62" s="63"/>
      <c r="Y62"/>
    </row>
    <row r="63" spans="1:25" s="6" customFormat="1" x14ac:dyDescent="0.25">
      <c r="A63"/>
      <c r="B63"/>
      <c r="C63"/>
      <c r="D63"/>
      <c r="E63"/>
      <c r="F63"/>
      <c r="G63"/>
      <c r="H63"/>
      <c r="I63"/>
      <c r="J63" s="4"/>
      <c r="K63" s="66"/>
      <c r="L63" s="66"/>
      <c r="M63" s="66"/>
      <c r="X63" s="63"/>
      <c r="Y63"/>
    </row>
    <row r="64" spans="1:25" s="6" customFormat="1" x14ac:dyDescent="0.25">
      <c r="A64"/>
      <c r="B64"/>
      <c r="C64"/>
      <c r="D64"/>
      <c r="E64"/>
      <c r="F64"/>
      <c r="G64"/>
      <c r="H64"/>
      <c r="I64"/>
      <c r="J64" s="4"/>
      <c r="K64" s="66"/>
      <c r="L64" s="66"/>
      <c r="M64" s="66"/>
      <c r="X64" s="63"/>
      <c r="Y64"/>
    </row>
    <row r="65" spans="1:25" s="6" customFormat="1" x14ac:dyDescent="0.25">
      <c r="A65"/>
      <c r="B65"/>
      <c r="C65"/>
      <c r="D65"/>
      <c r="E65"/>
      <c r="F65"/>
      <c r="G65"/>
      <c r="H65"/>
      <c r="I65"/>
      <c r="J65" s="4"/>
      <c r="K65" s="66"/>
      <c r="L65" s="66"/>
      <c r="M65" s="66"/>
      <c r="X65" s="63"/>
      <c r="Y65"/>
    </row>
    <row r="66" spans="1:25" s="6" customFormat="1" x14ac:dyDescent="0.25">
      <c r="A66"/>
      <c r="B66"/>
      <c r="C66"/>
      <c r="D66"/>
      <c r="E66"/>
      <c r="F66"/>
      <c r="G66"/>
      <c r="H66"/>
      <c r="I66"/>
      <c r="J66" s="4"/>
      <c r="K66" s="66"/>
      <c r="L66" s="66"/>
      <c r="M66" s="66"/>
      <c r="X66" s="63"/>
      <c r="Y66"/>
    </row>
    <row r="67" spans="1:25" s="6" customFormat="1" x14ac:dyDescent="0.25">
      <c r="A67"/>
      <c r="B67"/>
      <c r="C67"/>
      <c r="D67"/>
      <c r="E67"/>
      <c r="F67"/>
      <c r="G67"/>
      <c r="H67"/>
      <c r="I67"/>
      <c r="J67" s="4"/>
      <c r="K67" s="66"/>
      <c r="L67" s="66"/>
      <c r="M67" s="66"/>
      <c r="X67" s="63"/>
      <c r="Y67"/>
    </row>
    <row r="68" spans="1:25" s="6" customFormat="1" x14ac:dyDescent="0.25">
      <c r="A68"/>
      <c r="B68"/>
      <c r="C68"/>
      <c r="D68"/>
      <c r="E68"/>
      <c r="F68"/>
      <c r="G68"/>
      <c r="H68"/>
      <c r="I68"/>
      <c r="J68" s="4"/>
      <c r="K68" s="66"/>
      <c r="L68" s="66"/>
      <c r="M68" s="66"/>
      <c r="X68" s="63"/>
      <c r="Y68"/>
    </row>
    <row r="69" spans="1:25" s="6" customFormat="1" x14ac:dyDescent="0.25">
      <c r="A69"/>
      <c r="B69"/>
      <c r="C69"/>
      <c r="D69"/>
      <c r="E69"/>
      <c r="F69"/>
      <c r="G69"/>
      <c r="H69"/>
      <c r="I69"/>
      <c r="J69" s="4"/>
      <c r="K69" s="66"/>
      <c r="L69" s="66"/>
      <c r="M69" s="66"/>
      <c r="X69" s="63"/>
      <c r="Y69"/>
    </row>
    <row r="70" spans="1:25" s="6" customFormat="1" x14ac:dyDescent="0.25">
      <c r="A70"/>
      <c r="B70"/>
      <c r="C70"/>
      <c r="D70"/>
      <c r="E70"/>
      <c r="F70"/>
      <c r="G70"/>
      <c r="H70"/>
      <c r="I70"/>
      <c r="J70" s="4"/>
      <c r="K70" s="66"/>
      <c r="L70" s="66"/>
      <c r="M70" s="66"/>
      <c r="X70" s="63"/>
      <c r="Y70"/>
    </row>
    <row r="71" spans="1:25" s="6" customFormat="1" x14ac:dyDescent="0.25">
      <c r="A71"/>
      <c r="B71"/>
      <c r="C71"/>
      <c r="D71"/>
      <c r="E71"/>
      <c r="F71"/>
      <c r="G71"/>
      <c r="H71"/>
      <c r="I71"/>
      <c r="J71" s="4"/>
      <c r="K71" s="66"/>
      <c r="L71" s="66"/>
      <c r="M71" s="66"/>
      <c r="X71" s="63"/>
      <c r="Y71"/>
    </row>
    <row r="72" spans="1:25" s="6" customFormat="1" x14ac:dyDescent="0.25">
      <c r="A72"/>
      <c r="B72"/>
      <c r="C72"/>
      <c r="D72"/>
      <c r="E72"/>
      <c r="F72"/>
      <c r="G72"/>
      <c r="H72"/>
      <c r="I72"/>
      <c r="J72" s="4"/>
      <c r="K72" s="66"/>
      <c r="L72" s="66"/>
      <c r="M72" s="66"/>
      <c r="X72" s="63"/>
      <c r="Y72"/>
    </row>
    <row r="73" spans="1:25" s="6" customFormat="1" x14ac:dyDescent="0.25">
      <c r="A73"/>
      <c r="B73"/>
      <c r="C73"/>
      <c r="D73"/>
      <c r="E73"/>
      <c r="F73"/>
      <c r="G73"/>
      <c r="H73"/>
      <c r="I73"/>
      <c r="J73" s="4"/>
      <c r="K73" s="66"/>
      <c r="L73" s="66"/>
      <c r="M73" s="66"/>
      <c r="X73" s="63"/>
      <c r="Y73"/>
    </row>
    <row r="74" spans="1:25" s="6" customFormat="1" x14ac:dyDescent="0.25">
      <c r="A74"/>
      <c r="B74"/>
      <c r="C74"/>
      <c r="D74"/>
      <c r="E74"/>
      <c r="F74"/>
      <c r="G74"/>
      <c r="H74"/>
      <c r="I74"/>
      <c r="J74" s="4"/>
      <c r="K74" s="66"/>
      <c r="L74" s="66"/>
      <c r="M74" s="66"/>
      <c r="X74" s="63"/>
      <c r="Y74"/>
    </row>
    <row r="75" spans="1:25" s="6" customFormat="1" x14ac:dyDescent="0.25">
      <c r="A75"/>
      <c r="B75"/>
      <c r="C75"/>
      <c r="D75"/>
      <c r="E75"/>
      <c r="F75"/>
      <c r="G75"/>
      <c r="H75"/>
      <c r="I75"/>
      <c r="J75" s="4"/>
      <c r="K75" s="66"/>
      <c r="L75" s="66"/>
      <c r="M75" s="66"/>
      <c r="X75" s="63"/>
      <c r="Y75"/>
    </row>
    <row r="76" spans="1:25" s="6" customFormat="1" x14ac:dyDescent="0.25">
      <c r="A76"/>
      <c r="B76"/>
      <c r="C76"/>
      <c r="D76"/>
      <c r="E76"/>
      <c r="F76"/>
      <c r="G76"/>
      <c r="H76"/>
      <c r="I76"/>
      <c r="J76" s="4"/>
      <c r="K76" s="66"/>
      <c r="L76" s="66"/>
      <c r="M76" s="66"/>
      <c r="X76" s="63"/>
      <c r="Y76"/>
    </row>
    <row r="77" spans="1:25" s="6" customFormat="1" x14ac:dyDescent="0.25">
      <c r="A77"/>
      <c r="B77"/>
      <c r="C77"/>
      <c r="D77"/>
      <c r="E77"/>
      <c r="F77"/>
      <c r="G77"/>
      <c r="H77"/>
      <c r="I77"/>
      <c r="J77" s="4"/>
      <c r="K77" s="66"/>
      <c r="L77" s="66"/>
      <c r="M77" s="66"/>
      <c r="X77" s="63"/>
      <c r="Y77"/>
    </row>
    <row r="78" spans="1:25" s="6" customFormat="1" x14ac:dyDescent="0.25">
      <c r="A78"/>
      <c r="B78"/>
      <c r="C78"/>
      <c r="D78"/>
      <c r="E78"/>
      <c r="F78"/>
      <c r="G78"/>
      <c r="H78"/>
      <c r="I78"/>
      <c r="J78" s="4"/>
      <c r="K78" s="66"/>
      <c r="L78" s="66"/>
      <c r="M78" s="66"/>
      <c r="X78" s="63"/>
      <c r="Y78"/>
    </row>
    <row r="79" spans="1:25" s="6" customFormat="1" x14ac:dyDescent="0.25">
      <c r="A79"/>
      <c r="B79"/>
      <c r="C79"/>
      <c r="D79"/>
      <c r="E79"/>
      <c r="F79"/>
      <c r="G79"/>
      <c r="H79"/>
      <c r="I79"/>
      <c r="J79" s="4"/>
      <c r="K79" s="66"/>
      <c r="L79" s="66"/>
      <c r="M79" s="66"/>
      <c r="X79" s="63"/>
      <c r="Y79"/>
    </row>
    <row r="80" spans="1:25" s="6" customFormat="1" x14ac:dyDescent="0.25">
      <c r="A80"/>
      <c r="B80"/>
      <c r="C80"/>
      <c r="D80"/>
      <c r="E80"/>
      <c r="F80"/>
      <c r="G80"/>
      <c r="H80"/>
      <c r="I80"/>
      <c r="J80" s="4"/>
      <c r="K80" s="66"/>
      <c r="L80" s="66"/>
      <c r="M80" s="66"/>
      <c r="X80" s="63"/>
      <c r="Y80"/>
    </row>
    <row r="81" spans="1:25" s="6" customFormat="1" x14ac:dyDescent="0.25">
      <c r="A81"/>
      <c r="B81"/>
      <c r="C81"/>
      <c r="D81"/>
      <c r="E81"/>
      <c r="F81"/>
      <c r="G81"/>
      <c r="H81"/>
      <c r="I81"/>
      <c r="J81" s="4"/>
      <c r="K81" s="66"/>
      <c r="L81" s="66"/>
      <c r="M81" s="66"/>
      <c r="X81" s="63"/>
      <c r="Y81"/>
    </row>
    <row r="82" spans="1:25" s="6" customFormat="1" x14ac:dyDescent="0.25">
      <c r="A82"/>
      <c r="B82"/>
      <c r="C82"/>
      <c r="D82"/>
      <c r="E82"/>
      <c r="F82"/>
      <c r="G82"/>
      <c r="H82"/>
      <c r="I82"/>
      <c r="J82" s="4"/>
      <c r="K82" s="66"/>
      <c r="L82" s="66"/>
      <c r="M82" s="66"/>
      <c r="X82" s="63"/>
      <c r="Y82"/>
    </row>
    <row r="83" spans="1:25" s="6" customFormat="1" x14ac:dyDescent="0.25">
      <c r="A83"/>
      <c r="B83"/>
      <c r="C83"/>
      <c r="D83"/>
      <c r="E83"/>
      <c r="F83"/>
      <c r="G83"/>
      <c r="H83"/>
      <c r="I83"/>
      <c r="J83" s="4"/>
      <c r="K83" s="66"/>
      <c r="L83" s="66"/>
      <c r="M83" s="66"/>
      <c r="X83" s="63"/>
      <c r="Y83"/>
    </row>
    <row r="84" spans="1:25" s="6" customFormat="1" x14ac:dyDescent="0.25">
      <c r="A84"/>
      <c r="B84"/>
      <c r="C84"/>
      <c r="D84"/>
      <c r="E84"/>
      <c r="F84"/>
      <c r="G84"/>
      <c r="H84"/>
      <c r="I84"/>
      <c r="J84" s="4"/>
      <c r="K84" s="66"/>
      <c r="L84" s="66"/>
      <c r="M84" s="66"/>
      <c r="X84" s="63"/>
      <c r="Y84"/>
    </row>
    <row r="85" spans="1:25" s="6" customFormat="1" x14ac:dyDescent="0.25">
      <c r="A85"/>
      <c r="B85"/>
      <c r="C85"/>
      <c r="D85"/>
      <c r="E85"/>
      <c r="F85"/>
      <c r="G85"/>
      <c r="H85"/>
      <c r="I85"/>
      <c r="J85" s="4"/>
      <c r="K85" s="66"/>
      <c r="L85" s="66"/>
      <c r="M85" s="66"/>
      <c r="X85" s="63"/>
      <c r="Y85"/>
    </row>
    <row r="86" spans="1:25" s="6" customFormat="1" x14ac:dyDescent="0.25">
      <c r="A86"/>
      <c r="B86"/>
      <c r="C86"/>
      <c r="D86"/>
      <c r="E86"/>
      <c r="F86"/>
      <c r="G86"/>
      <c r="H86"/>
      <c r="I86"/>
      <c r="J86" s="4"/>
      <c r="K86" s="66"/>
      <c r="L86" s="66"/>
      <c r="M86" s="66"/>
      <c r="X86" s="63"/>
      <c r="Y86"/>
    </row>
    <row r="87" spans="1:25" s="6" customFormat="1" x14ac:dyDescent="0.25">
      <c r="A87"/>
      <c r="B87"/>
      <c r="C87"/>
      <c r="D87"/>
      <c r="E87"/>
      <c r="F87"/>
      <c r="G87"/>
      <c r="H87"/>
      <c r="I87"/>
      <c r="J87" s="4"/>
      <c r="K87" s="66"/>
      <c r="L87" s="66"/>
      <c r="M87" s="66"/>
      <c r="X87" s="63"/>
      <c r="Y87"/>
    </row>
    <row r="88" spans="1:25" s="6" customFormat="1" x14ac:dyDescent="0.25">
      <c r="A88"/>
      <c r="B88"/>
      <c r="C88"/>
      <c r="D88"/>
      <c r="E88"/>
      <c r="F88"/>
      <c r="G88"/>
      <c r="H88"/>
      <c r="I88"/>
      <c r="J88" s="4"/>
      <c r="K88" s="66"/>
      <c r="L88" s="66"/>
      <c r="M88" s="66"/>
      <c r="X88" s="63"/>
      <c r="Y88"/>
    </row>
    <row r="89" spans="1:25" s="6" customFormat="1" x14ac:dyDescent="0.25">
      <c r="A89"/>
      <c r="B89"/>
      <c r="C89"/>
      <c r="D89"/>
      <c r="E89"/>
      <c r="F89"/>
      <c r="G89"/>
      <c r="H89"/>
      <c r="I89"/>
      <c r="J89" s="4"/>
      <c r="K89" s="66"/>
      <c r="L89" s="66"/>
      <c r="M89" s="66"/>
      <c r="X89" s="63"/>
      <c r="Y89"/>
    </row>
    <row r="90" spans="1:25" s="6" customFormat="1" x14ac:dyDescent="0.25">
      <c r="A90"/>
      <c r="B90"/>
      <c r="C90"/>
      <c r="D90"/>
      <c r="E90"/>
      <c r="F90"/>
      <c r="G90"/>
      <c r="H90"/>
      <c r="I90"/>
      <c r="J90" s="4"/>
      <c r="K90" s="66"/>
      <c r="L90" s="66"/>
      <c r="M90" s="66"/>
      <c r="X90" s="63"/>
      <c r="Y90"/>
    </row>
    <row r="91" spans="1:25" s="6" customFormat="1" x14ac:dyDescent="0.25">
      <c r="A91"/>
      <c r="B91"/>
      <c r="C91"/>
      <c r="D91"/>
      <c r="E91"/>
      <c r="F91"/>
      <c r="G91"/>
      <c r="H91"/>
      <c r="I91"/>
      <c r="J91" s="4"/>
      <c r="K91" s="66"/>
      <c r="L91" s="66"/>
      <c r="M91" s="66"/>
      <c r="X91" s="63"/>
      <c r="Y91"/>
    </row>
    <row r="92" spans="1:25" s="6" customFormat="1" x14ac:dyDescent="0.25">
      <c r="A92"/>
      <c r="B92"/>
      <c r="C92"/>
      <c r="D92"/>
      <c r="E92"/>
      <c r="F92"/>
      <c r="G92"/>
      <c r="H92"/>
      <c r="I92"/>
      <c r="J92" s="4"/>
      <c r="K92" s="66"/>
      <c r="L92" s="66"/>
      <c r="M92" s="66"/>
      <c r="X92" s="63"/>
      <c r="Y92"/>
    </row>
    <row r="93" spans="1:25" s="6" customFormat="1" x14ac:dyDescent="0.25">
      <c r="A93"/>
      <c r="B93"/>
      <c r="C93"/>
      <c r="D93"/>
      <c r="E93"/>
      <c r="F93"/>
      <c r="G93"/>
      <c r="H93"/>
      <c r="I93"/>
      <c r="J93" s="4"/>
      <c r="K93" s="66"/>
      <c r="L93" s="66"/>
      <c r="M93" s="66"/>
      <c r="X93" s="63"/>
      <c r="Y93"/>
    </row>
    <row r="94" spans="1:25" s="6" customFormat="1" x14ac:dyDescent="0.25">
      <c r="A94"/>
      <c r="B94"/>
      <c r="C94"/>
      <c r="D94"/>
      <c r="E94"/>
      <c r="F94"/>
      <c r="G94"/>
      <c r="H94"/>
      <c r="I94"/>
      <c r="J94" s="4"/>
      <c r="K94" s="66"/>
      <c r="L94" s="66"/>
      <c r="M94" s="66"/>
      <c r="X94" s="63"/>
      <c r="Y94"/>
    </row>
    <row r="95" spans="1:25" s="6" customFormat="1" x14ac:dyDescent="0.25">
      <c r="A95"/>
      <c r="B95"/>
      <c r="C95"/>
      <c r="D95"/>
      <c r="E95"/>
      <c r="F95"/>
      <c r="G95"/>
      <c r="H95"/>
      <c r="I95"/>
      <c r="J95" s="4"/>
      <c r="K95" s="66"/>
      <c r="L95" s="66"/>
      <c r="M95" s="66"/>
      <c r="X95" s="63"/>
      <c r="Y95"/>
    </row>
    <row r="96" spans="1:25" s="6" customFormat="1" x14ac:dyDescent="0.25">
      <c r="A96"/>
      <c r="B96"/>
      <c r="C96"/>
      <c r="D96"/>
      <c r="E96"/>
      <c r="F96"/>
      <c r="G96"/>
      <c r="H96"/>
      <c r="I96"/>
      <c r="J96" s="4"/>
      <c r="K96" s="66"/>
      <c r="L96" s="66"/>
      <c r="M96" s="66"/>
      <c r="X96" s="63"/>
      <c r="Y96"/>
    </row>
    <row r="97" spans="1:25" s="6" customFormat="1" x14ac:dyDescent="0.25">
      <c r="A97"/>
      <c r="B97"/>
      <c r="C97"/>
      <c r="D97"/>
      <c r="E97"/>
      <c r="F97"/>
      <c r="G97"/>
      <c r="H97"/>
      <c r="I97"/>
      <c r="J97" s="4"/>
      <c r="K97" s="66"/>
      <c r="L97" s="66"/>
      <c r="M97" s="66"/>
      <c r="X97" s="63"/>
      <c r="Y97"/>
    </row>
    <row r="98" spans="1:25" s="6" customFormat="1" x14ac:dyDescent="0.25">
      <c r="A98"/>
      <c r="B98"/>
      <c r="C98"/>
      <c r="D98"/>
      <c r="E98"/>
      <c r="F98"/>
      <c r="G98"/>
      <c r="H98"/>
      <c r="I98"/>
      <c r="J98" s="4"/>
      <c r="K98" s="66"/>
      <c r="L98" s="66"/>
      <c r="M98" s="66"/>
      <c r="X98" s="63"/>
      <c r="Y98"/>
    </row>
  </sheetData>
  <mergeCells count="23">
    <mergeCell ref="X6:X7"/>
    <mergeCell ref="P6:P7"/>
    <mergeCell ref="Q6:Q7"/>
    <mergeCell ref="R6:S6"/>
    <mergeCell ref="T6:T7"/>
    <mergeCell ref="U6:V6"/>
    <mergeCell ref="W6:W7"/>
    <mergeCell ref="O6:O7"/>
    <mergeCell ref="A5:W5"/>
    <mergeCell ref="A6:A7"/>
    <mergeCell ref="B6:B7"/>
    <mergeCell ref="C6:C7"/>
    <mergeCell ref="D6:D7"/>
    <mergeCell ref="E6:E7"/>
    <mergeCell ref="F6:F7"/>
    <mergeCell ref="G6:G7"/>
    <mergeCell ref="H6:H7"/>
    <mergeCell ref="I6:I7"/>
    <mergeCell ref="J6:J7"/>
    <mergeCell ref="K6:K7"/>
    <mergeCell ref="L6:L7"/>
    <mergeCell ref="M6:M7"/>
    <mergeCell ref="N6:N7"/>
  </mergeCells>
  <pageMargins left="0.70866141732283472" right="0.70866141732283472" top="0.78740157480314965" bottom="0.78740157480314965" header="0.31496062992125984" footer="0.31496062992125984"/>
  <pageSetup paperSize="9" scale="39" firstPageNumber="193" fitToHeight="0" orientation="landscape" useFirstPageNumber="1" r:id="rId1"/>
  <headerFooter>
    <oddFooter>&amp;L&amp;"Arial,Kurzíva"&amp;12Zastupitelstvo Olomouckého kraje 16.12.2024
10.1. - Rozpočet Olomouckého kraje na rok 2025 - návrh rozpočtu 
Příloha č. 5e) - Dotační projekty - investiční&amp;R&amp;"Arial,Kurzíva"&amp;12Strana &amp;P (celkem 205)</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EA79B1-01F6-42F8-AD21-1748033A1629}">
  <sheetPr>
    <tabColor rgb="FFFFC000"/>
    <pageSetUpPr fitToPage="1"/>
  </sheetPr>
  <dimension ref="A1:Y106"/>
  <sheetViews>
    <sheetView showGridLines="0" view="pageBreakPreview" zoomScale="70" zoomScaleNormal="70" zoomScaleSheetLayoutView="70" workbookViewId="0">
      <selection activeCell="U9" sqref="U9:V19"/>
    </sheetView>
  </sheetViews>
  <sheetFormatPr defaultColWidth="9.140625" defaultRowHeight="15" outlineLevelCol="1" x14ac:dyDescent="0.25"/>
  <cols>
    <col min="1" max="1" width="5.42578125" customWidth="1"/>
    <col min="2" max="2" width="5.7109375" customWidth="1"/>
    <col min="3" max="3" width="7.7109375" hidden="1" customWidth="1" outlineLevel="1"/>
    <col min="4" max="4" width="6.42578125" hidden="1" customWidth="1" outlineLevel="1"/>
    <col min="5" max="5" width="8.28515625" customWidth="1" collapsed="1"/>
    <col min="6" max="6" width="15.5703125" hidden="1" customWidth="1" outlineLevel="1"/>
    <col min="7" max="7" width="44.42578125" customWidth="1" collapsed="1"/>
    <col min="8" max="8" width="38.85546875" customWidth="1"/>
    <col min="9" max="9" width="7.140625" customWidth="1"/>
    <col min="10" max="10" width="14.7109375" style="4" customWidth="1"/>
    <col min="11" max="12" width="14.85546875" style="6" customWidth="1"/>
    <col min="13" max="13" width="13.5703125" style="6" customWidth="1"/>
    <col min="14" max="14" width="13.7109375" style="6" customWidth="1"/>
    <col min="15" max="15" width="14.7109375" style="6" customWidth="1"/>
    <col min="16" max="16" width="14.85546875" style="6" customWidth="1"/>
    <col min="17" max="17" width="16.7109375" style="6" customWidth="1"/>
    <col min="18" max="18" width="17.42578125" style="6" customWidth="1"/>
    <col min="19" max="19" width="17.28515625" style="6" customWidth="1"/>
    <col min="20" max="22" width="14.85546875" style="6" customWidth="1"/>
    <col min="23" max="23" width="14.42578125" style="6" customWidth="1"/>
    <col min="24" max="24" width="17.7109375" style="63" customWidth="1"/>
  </cols>
  <sheetData>
    <row r="1" spans="1:25" ht="18" x14ac:dyDescent="0.25">
      <c r="A1" s="197" t="s">
        <v>158</v>
      </c>
      <c r="B1" s="1"/>
      <c r="C1" s="1"/>
      <c r="D1" s="1"/>
      <c r="E1" s="1"/>
      <c r="F1" s="2"/>
      <c r="G1" s="1"/>
      <c r="H1" s="3"/>
      <c r="I1" s="1"/>
      <c r="K1" s="5"/>
      <c r="N1" s="7"/>
      <c r="O1" s="7"/>
      <c r="Q1" s="7"/>
      <c r="R1" s="7"/>
      <c r="S1" s="8"/>
      <c r="T1" s="8"/>
      <c r="U1" s="9"/>
      <c r="V1"/>
      <c r="W1"/>
      <c r="X1"/>
    </row>
    <row r="2" spans="1:25" ht="15.75" x14ac:dyDescent="0.25">
      <c r="A2" s="10" t="s">
        <v>351</v>
      </c>
      <c r="B2" s="198"/>
      <c r="C2" s="198"/>
      <c r="F2" s="199"/>
      <c r="G2" s="90" t="s">
        <v>159</v>
      </c>
      <c r="H2" s="201" t="s">
        <v>160</v>
      </c>
      <c r="I2" s="11"/>
      <c r="K2" s="5"/>
      <c r="N2" s="12"/>
      <c r="O2" s="12"/>
      <c r="Q2" s="12"/>
      <c r="R2" s="12"/>
      <c r="S2" s="13"/>
      <c r="T2" s="13"/>
      <c r="U2" s="9"/>
      <c r="V2"/>
      <c r="W2"/>
      <c r="X2"/>
    </row>
    <row r="3" spans="1:25" ht="15.75" x14ac:dyDescent="0.25">
      <c r="A3" s="14"/>
      <c r="B3" s="198"/>
      <c r="C3" s="198"/>
      <c r="F3" s="199"/>
      <c r="G3" s="93" t="s">
        <v>1</v>
      </c>
      <c r="H3" s="203"/>
      <c r="I3" s="11"/>
      <c r="K3" s="5"/>
      <c r="N3" s="12"/>
      <c r="O3" s="12"/>
      <c r="Q3" s="12"/>
      <c r="R3" s="12"/>
      <c r="S3" s="13"/>
      <c r="T3" s="13"/>
      <c r="U3" s="9"/>
      <c r="V3"/>
      <c r="W3"/>
      <c r="X3"/>
    </row>
    <row r="4" spans="1:25" ht="17.25" customHeight="1" x14ac:dyDescent="0.25">
      <c r="A4" s="15"/>
      <c r="B4" s="15"/>
      <c r="C4" s="15"/>
      <c r="D4" s="15"/>
      <c r="E4" s="15"/>
      <c r="F4" s="15"/>
      <c r="G4" s="15"/>
      <c r="H4" s="15"/>
      <c r="I4" s="15"/>
      <c r="J4" s="15"/>
      <c r="K4" s="15"/>
      <c r="L4" s="16"/>
      <c r="M4" s="15"/>
      <c r="N4" s="16"/>
      <c r="O4" s="15"/>
      <c r="P4" s="15"/>
      <c r="Q4" s="15"/>
      <c r="R4" s="15"/>
      <c r="S4" s="15"/>
      <c r="T4" s="15"/>
      <c r="U4" s="15"/>
      <c r="V4" s="15"/>
      <c r="X4" s="17" t="s">
        <v>2</v>
      </c>
      <c r="Y4" s="9"/>
    </row>
    <row r="5" spans="1:25" ht="25.5" customHeight="1" x14ac:dyDescent="0.25">
      <c r="A5" s="425" t="s">
        <v>161</v>
      </c>
      <c r="B5" s="426"/>
      <c r="C5" s="426"/>
      <c r="D5" s="426"/>
      <c r="E5" s="426"/>
      <c r="F5" s="426"/>
      <c r="G5" s="426"/>
      <c r="H5" s="426"/>
      <c r="I5" s="426"/>
      <c r="J5" s="426"/>
      <c r="K5" s="426"/>
      <c r="L5" s="426"/>
      <c r="M5" s="426"/>
      <c r="N5" s="426"/>
      <c r="O5" s="426"/>
      <c r="P5" s="426"/>
      <c r="Q5" s="426"/>
      <c r="R5" s="426"/>
      <c r="S5" s="426"/>
      <c r="T5" s="426"/>
      <c r="U5" s="426"/>
      <c r="V5" s="426"/>
      <c r="W5" s="427"/>
      <c r="X5" s="18"/>
    </row>
    <row r="6" spans="1:25" ht="25.5" customHeight="1" x14ac:dyDescent="0.25">
      <c r="A6" s="428" t="s">
        <v>3</v>
      </c>
      <c r="B6" s="428" t="s">
        <v>4</v>
      </c>
      <c r="C6" s="429" t="s">
        <v>5</v>
      </c>
      <c r="D6" s="429" t="s">
        <v>6</v>
      </c>
      <c r="E6" s="430" t="s">
        <v>7</v>
      </c>
      <c r="F6" s="429" t="s">
        <v>8</v>
      </c>
      <c r="G6" s="429" t="s">
        <v>9</v>
      </c>
      <c r="H6" s="432" t="s">
        <v>10</v>
      </c>
      <c r="I6" s="433" t="s">
        <v>11</v>
      </c>
      <c r="J6" s="432" t="s">
        <v>12</v>
      </c>
      <c r="K6" s="432" t="s">
        <v>13</v>
      </c>
      <c r="L6" s="434" t="s">
        <v>14</v>
      </c>
      <c r="M6" s="434" t="s">
        <v>15</v>
      </c>
      <c r="N6" s="432" t="s">
        <v>22</v>
      </c>
      <c r="O6" s="424" t="s">
        <v>195</v>
      </c>
      <c r="P6" s="419" t="s">
        <v>345</v>
      </c>
      <c r="Q6" s="420" t="s">
        <v>197</v>
      </c>
      <c r="R6" s="422" t="s">
        <v>21</v>
      </c>
      <c r="S6" s="423"/>
      <c r="T6" s="420" t="s">
        <v>346</v>
      </c>
      <c r="U6" s="422" t="s">
        <v>21</v>
      </c>
      <c r="V6" s="423"/>
      <c r="W6" s="424" t="s">
        <v>199</v>
      </c>
      <c r="X6" s="418" t="s">
        <v>16</v>
      </c>
    </row>
    <row r="7" spans="1:25" ht="81" customHeight="1" x14ac:dyDescent="0.25">
      <c r="A7" s="428"/>
      <c r="B7" s="428"/>
      <c r="C7" s="429"/>
      <c r="D7" s="429"/>
      <c r="E7" s="431"/>
      <c r="F7" s="429"/>
      <c r="G7" s="429"/>
      <c r="H7" s="432"/>
      <c r="I7" s="433"/>
      <c r="J7" s="432"/>
      <c r="K7" s="432"/>
      <c r="L7" s="435"/>
      <c r="M7" s="435"/>
      <c r="N7" s="432"/>
      <c r="O7" s="424"/>
      <c r="P7" s="419"/>
      <c r="Q7" s="421"/>
      <c r="R7" s="293" t="s">
        <v>347</v>
      </c>
      <c r="S7" s="19" t="s">
        <v>348</v>
      </c>
      <c r="T7" s="421"/>
      <c r="U7" s="75" t="s">
        <v>349</v>
      </c>
      <c r="V7" s="19" t="s">
        <v>20</v>
      </c>
      <c r="W7" s="424"/>
      <c r="X7" s="418"/>
    </row>
    <row r="8" spans="1:25" s="25" customFormat="1" ht="25.5" customHeight="1" x14ac:dyDescent="0.3">
      <c r="A8" s="20" t="s">
        <v>17</v>
      </c>
      <c r="B8" s="21"/>
      <c r="C8" s="21"/>
      <c r="D8" s="21"/>
      <c r="E8" s="21"/>
      <c r="F8" s="21"/>
      <c r="G8" s="21"/>
      <c r="H8" s="21"/>
      <c r="I8" s="21"/>
      <c r="J8" s="21"/>
      <c r="K8" s="22">
        <f>SUM(K9:K19)</f>
        <v>49942</v>
      </c>
      <c r="L8" s="22">
        <f t="shared" ref="L8:M8" si="0">SUM(L9:L19)</f>
        <v>35361</v>
      </c>
      <c r="M8" s="22">
        <f t="shared" si="0"/>
        <v>11731</v>
      </c>
      <c r="N8" s="22"/>
      <c r="O8" s="22">
        <f t="shared" ref="O8:W8" si="1">SUM(O9:O19)</f>
        <v>507</v>
      </c>
      <c r="P8" s="23">
        <f t="shared" si="1"/>
        <v>11231</v>
      </c>
      <c r="Q8" s="23">
        <f t="shared" si="1"/>
        <v>0</v>
      </c>
      <c r="R8" s="23">
        <f t="shared" si="1"/>
        <v>0</v>
      </c>
      <c r="S8" s="23">
        <f t="shared" si="1"/>
        <v>0</v>
      </c>
      <c r="T8" s="23">
        <f t="shared" si="1"/>
        <v>11231</v>
      </c>
      <c r="U8" s="23">
        <f t="shared" si="1"/>
        <v>9300</v>
      </c>
      <c r="V8" s="23">
        <f t="shared" si="1"/>
        <v>1931</v>
      </c>
      <c r="W8" s="22">
        <f t="shared" si="1"/>
        <v>4284</v>
      </c>
      <c r="X8" s="24"/>
    </row>
    <row r="9" spans="1:25" ht="72.75" customHeight="1" x14ac:dyDescent="0.25">
      <c r="A9" s="26">
        <v>1</v>
      </c>
      <c r="B9" s="299" t="s">
        <v>33</v>
      </c>
      <c r="C9" s="298">
        <v>3127</v>
      </c>
      <c r="D9" s="298">
        <v>6351</v>
      </c>
      <c r="E9" s="298">
        <v>63</v>
      </c>
      <c r="F9" s="29">
        <v>66010001134</v>
      </c>
      <c r="G9" s="30" t="s">
        <v>322</v>
      </c>
      <c r="H9" s="301" t="s">
        <v>323</v>
      </c>
      <c r="I9" s="302"/>
      <c r="J9" s="302"/>
      <c r="K9" s="33">
        <v>1904</v>
      </c>
      <c r="L9" s="33">
        <v>1428</v>
      </c>
      <c r="M9" s="33">
        <v>476</v>
      </c>
      <c r="N9" s="34" t="s">
        <v>324</v>
      </c>
      <c r="O9" s="35">
        <v>0</v>
      </c>
      <c r="P9" s="36">
        <f>Q9+T9</f>
        <v>476</v>
      </c>
      <c r="Q9" s="367">
        <f>SUM(R9:S9)</f>
        <v>0</v>
      </c>
      <c r="R9" s="35">
        <v>0</v>
      </c>
      <c r="S9" s="37">
        <v>0</v>
      </c>
      <c r="T9" s="174">
        <f>SUM(U9:V9)</f>
        <v>476</v>
      </c>
      <c r="U9" s="37">
        <v>476</v>
      </c>
      <c r="V9" s="37">
        <v>0</v>
      </c>
      <c r="W9" s="37">
        <v>0</v>
      </c>
      <c r="X9" s="38"/>
    </row>
    <row r="10" spans="1:25" ht="88.5" customHeight="1" x14ac:dyDescent="0.25">
      <c r="A10" s="26">
        <v>2</v>
      </c>
      <c r="B10" s="26" t="s">
        <v>32</v>
      </c>
      <c r="C10" s="39">
        <v>3122</v>
      </c>
      <c r="D10" s="39">
        <v>6351</v>
      </c>
      <c r="E10" s="39">
        <v>63</v>
      </c>
      <c r="F10" s="40">
        <v>66010001123</v>
      </c>
      <c r="G10" s="41" t="s">
        <v>325</v>
      </c>
      <c r="H10" s="42" t="s">
        <v>323</v>
      </c>
      <c r="I10" s="43"/>
      <c r="J10" s="43"/>
      <c r="K10" s="33">
        <v>1904</v>
      </c>
      <c r="L10" s="33">
        <v>1428</v>
      </c>
      <c r="M10" s="33">
        <v>476</v>
      </c>
      <c r="N10" s="34" t="s">
        <v>324</v>
      </c>
      <c r="O10" s="35">
        <v>0</v>
      </c>
      <c r="P10" s="36">
        <f t="shared" ref="P10:P19" si="2">Q10+T10</f>
        <v>476</v>
      </c>
      <c r="Q10" s="367">
        <f t="shared" ref="Q10:Q11" si="3">SUM(R10:S10)</f>
        <v>0</v>
      </c>
      <c r="R10" s="35">
        <v>0</v>
      </c>
      <c r="S10" s="37">
        <v>0</v>
      </c>
      <c r="T10" s="174">
        <f t="shared" ref="T10:T19" si="4">SUM(U10:V10)</f>
        <v>476</v>
      </c>
      <c r="U10" s="37">
        <v>476</v>
      </c>
      <c r="V10" s="37">
        <v>0</v>
      </c>
      <c r="W10" s="37">
        <f>K10-O10-P10</f>
        <v>1428</v>
      </c>
      <c r="X10" s="38"/>
    </row>
    <row r="11" spans="1:25" ht="70.5" customHeight="1" x14ac:dyDescent="0.25">
      <c r="A11" s="26">
        <v>3</v>
      </c>
      <c r="B11" s="298" t="s">
        <v>33</v>
      </c>
      <c r="C11" s="298">
        <v>3122</v>
      </c>
      <c r="D11" s="298">
        <v>6351</v>
      </c>
      <c r="E11" s="298">
        <v>63</v>
      </c>
      <c r="F11" s="300">
        <v>66010001132</v>
      </c>
      <c r="G11" s="41" t="s">
        <v>326</v>
      </c>
      <c r="H11" s="301" t="s">
        <v>327</v>
      </c>
      <c r="I11" s="302"/>
      <c r="J11" s="302"/>
      <c r="K11" s="33">
        <v>1904</v>
      </c>
      <c r="L11" s="33">
        <v>1428</v>
      </c>
      <c r="M11" s="33">
        <v>476</v>
      </c>
      <c r="N11" s="34" t="s">
        <v>324</v>
      </c>
      <c r="O11" s="35">
        <v>0</v>
      </c>
      <c r="P11" s="36">
        <f t="shared" si="2"/>
        <v>476</v>
      </c>
      <c r="Q11" s="367">
        <f t="shared" si="3"/>
        <v>0</v>
      </c>
      <c r="R11" s="35">
        <v>0</v>
      </c>
      <c r="S11" s="37">
        <v>0</v>
      </c>
      <c r="T11" s="174">
        <f t="shared" si="4"/>
        <v>476</v>
      </c>
      <c r="U11" s="37">
        <v>476</v>
      </c>
      <c r="V11" s="37">
        <v>0</v>
      </c>
      <c r="W11" s="37">
        <f>K11-O11-P11</f>
        <v>1428</v>
      </c>
      <c r="X11" s="38"/>
    </row>
    <row r="12" spans="1:25" ht="70.5" customHeight="1" x14ac:dyDescent="0.25">
      <c r="A12" s="26">
        <v>4</v>
      </c>
      <c r="B12" s="298" t="s">
        <v>81</v>
      </c>
      <c r="C12" s="299">
        <v>3127</v>
      </c>
      <c r="D12" s="299">
        <v>6351</v>
      </c>
      <c r="E12" s="299">
        <v>63</v>
      </c>
      <c r="F12" s="44">
        <v>66010001226</v>
      </c>
      <c r="G12" s="41" t="s">
        <v>328</v>
      </c>
      <c r="H12" s="301" t="s">
        <v>329</v>
      </c>
      <c r="I12" s="45"/>
      <c r="J12" s="302"/>
      <c r="K12" s="33">
        <v>1904</v>
      </c>
      <c r="L12" s="33">
        <v>1428</v>
      </c>
      <c r="M12" s="33">
        <v>476</v>
      </c>
      <c r="N12" s="34" t="s">
        <v>330</v>
      </c>
      <c r="O12" s="35">
        <v>0</v>
      </c>
      <c r="P12" s="36">
        <f t="shared" si="2"/>
        <v>476</v>
      </c>
      <c r="Q12" s="367">
        <f>SUM(R12:S12)</f>
        <v>0</v>
      </c>
      <c r="R12" s="35">
        <v>0</v>
      </c>
      <c r="S12" s="37">
        <v>0</v>
      </c>
      <c r="T12" s="174">
        <f t="shared" si="4"/>
        <v>476</v>
      </c>
      <c r="U12" s="37">
        <v>476</v>
      </c>
      <c r="V12" s="37">
        <v>0</v>
      </c>
      <c r="W12" s="37">
        <f>K12-O12-P12</f>
        <v>1428</v>
      </c>
      <c r="X12" s="38"/>
    </row>
    <row r="13" spans="1:25" ht="70.5" customHeight="1" x14ac:dyDescent="0.25">
      <c r="A13" s="26">
        <v>5</v>
      </c>
      <c r="B13" s="298" t="s">
        <v>33</v>
      </c>
      <c r="C13" s="299">
        <v>3127</v>
      </c>
      <c r="D13" s="299">
        <v>6351</v>
      </c>
      <c r="E13" s="299">
        <v>63</v>
      </c>
      <c r="F13" s="44">
        <v>66010001171</v>
      </c>
      <c r="G13" s="41" t="s">
        <v>331</v>
      </c>
      <c r="H13" s="301" t="s">
        <v>389</v>
      </c>
      <c r="I13" s="45"/>
      <c r="J13" s="302"/>
      <c r="K13" s="33">
        <v>700</v>
      </c>
      <c r="L13" s="33">
        <v>200</v>
      </c>
      <c r="M13" s="33">
        <v>500</v>
      </c>
      <c r="N13" s="34" t="s">
        <v>390</v>
      </c>
      <c r="O13" s="35">
        <v>200</v>
      </c>
      <c r="P13" s="36">
        <f t="shared" si="2"/>
        <v>300</v>
      </c>
      <c r="Q13" s="367">
        <v>0</v>
      </c>
      <c r="R13" s="35">
        <v>0</v>
      </c>
      <c r="S13" s="37">
        <v>0</v>
      </c>
      <c r="T13" s="174">
        <f t="shared" si="4"/>
        <v>300</v>
      </c>
      <c r="U13" s="37">
        <v>300</v>
      </c>
      <c r="V13" s="37">
        <v>0</v>
      </c>
      <c r="W13" s="37">
        <v>0</v>
      </c>
      <c r="X13" s="38"/>
    </row>
    <row r="14" spans="1:25" ht="71.25" customHeight="1" x14ac:dyDescent="0.25">
      <c r="A14" s="26">
        <v>6</v>
      </c>
      <c r="B14" s="298" t="s">
        <v>33</v>
      </c>
      <c r="C14" s="298">
        <v>3127</v>
      </c>
      <c r="D14" s="298">
        <v>6351</v>
      </c>
      <c r="E14" s="298">
        <v>63</v>
      </c>
      <c r="F14" s="300">
        <v>66010001171</v>
      </c>
      <c r="G14" s="41" t="s">
        <v>331</v>
      </c>
      <c r="H14" s="301" t="s">
        <v>391</v>
      </c>
      <c r="I14" s="302"/>
      <c r="J14" s="302"/>
      <c r="K14" s="33">
        <v>2983</v>
      </c>
      <c r="L14" s="33">
        <v>1003</v>
      </c>
      <c r="M14" s="33">
        <v>1980</v>
      </c>
      <c r="N14" s="295" t="s">
        <v>392</v>
      </c>
      <c r="O14" s="35">
        <v>300</v>
      </c>
      <c r="P14" s="36">
        <f t="shared" si="2"/>
        <v>1680</v>
      </c>
      <c r="Q14" s="367">
        <v>0</v>
      </c>
      <c r="R14" s="35">
        <v>0</v>
      </c>
      <c r="S14" s="37">
        <v>0</v>
      </c>
      <c r="T14" s="174">
        <f t="shared" si="4"/>
        <v>1680</v>
      </c>
      <c r="U14" s="37">
        <v>1680</v>
      </c>
      <c r="V14" s="37">
        <v>0</v>
      </c>
      <c r="W14" s="37">
        <v>0</v>
      </c>
      <c r="X14" s="38"/>
      <c r="Y14" t="s">
        <v>332</v>
      </c>
    </row>
    <row r="15" spans="1:25" ht="38.25" customHeight="1" x14ac:dyDescent="0.25">
      <c r="A15" s="26">
        <v>7</v>
      </c>
      <c r="B15" s="298" t="s">
        <v>38</v>
      </c>
      <c r="C15" s="298">
        <v>3231</v>
      </c>
      <c r="D15" s="298">
        <v>6351</v>
      </c>
      <c r="E15" s="298">
        <v>63</v>
      </c>
      <c r="F15" s="300">
        <v>66010001313</v>
      </c>
      <c r="G15" s="41" t="s">
        <v>333</v>
      </c>
      <c r="H15" s="301" t="s">
        <v>334</v>
      </c>
      <c r="I15" s="302"/>
      <c r="J15" s="302"/>
      <c r="K15" s="33">
        <v>13000</v>
      </c>
      <c r="L15" s="33">
        <v>7150</v>
      </c>
      <c r="M15" s="33">
        <v>3000</v>
      </c>
      <c r="N15" s="295" t="s">
        <v>335</v>
      </c>
      <c r="O15" s="35">
        <v>0</v>
      </c>
      <c r="P15" s="36">
        <f t="shared" si="2"/>
        <v>3000</v>
      </c>
      <c r="Q15" s="367">
        <v>0</v>
      </c>
      <c r="R15" s="35">
        <v>0</v>
      </c>
      <c r="S15" s="37">
        <v>0</v>
      </c>
      <c r="T15" s="174">
        <f t="shared" si="4"/>
        <v>3000</v>
      </c>
      <c r="U15" s="37">
        <v>3000</v>
      </c>
      <c r="V15" s="37">
        <v>0</v>
      </c>
      <c r="W15" s="37">
        <v>0</v>
      </c>
      <c r="X15" s="38"/>
    </row>
    <row r="16" spans="1:25" ht="52.5" customHeight="1" x14ac:dyDescent="0.25">
      <c r="A16" s="26">
        <v>8</v>
      </c>
      <c r="B16" s="298" t="s">
        <v>38</v>
      </c>
      <c r="C16" s="298">
        <v>3121</v>
      </c>
      <c r="D16" s="298">
        <v>6351</v>
      </c>
      <c r="E16" s="298">
        <v>63</v>
      </c>
      <c r="F16" s="300">
        <v>66010001112</v>
      </c>
      <c r="G16" s="41" t="s">
        <v>336</v>
      </c>
      <c r="H16" s="301" t="s">
        <v>337</v>
      </c>
      <c r="I16" s="302"/>
      <c r="J16" s="302"/>
      <c r="K16" s="33">
        <v>1124</v>
      </c>
      <c r="L16" s="33">
        <v>1068</v>
      </c>
      <c r="M16" s="33">
        <v>56</v>
      </c>
      <c r="N16" s="204" t="s">
        <v>338</v>
      </c>
      <c r="O16" s="35">
        <v>0</v>
      </c>
      <c r="P16" s="36">
        <f t="shared" si="2"/>
        <v>56</v>
      </c>
      <c r="Q16" s="367">
        <v>0</v>
      </c>
      <c r="R16" s="35">
        <v>0</v>
      </c>
      <c r="S16" s="37">
        <v>0</v>
      </c>
      <c r="T16" s="174">
        <f t="shared" si="4"/>
        <v>56</v>
      </c>
      <c r="U16" s="37">
        <v>56</v>
      </c>
      <c r="V16" s="37">
        <v>0</v>
      </c>
      <c r="W16" s="37">
        <v>0</v>
      </c>
      <c r="X16" s="38"/>
    </row>
    <row r="17" spans="1:25" ht="147.75" customHeight="1" x14ac:dyDescent="0.25">
      <c r="A17" s="26">
        <v>9</v>
      </c>
      <c r="B17" s="298" t="s">
        <v>32</v>
      </c>
      <c r="C17" s="298">
        <v>3122</v>
      </c>
      <c r="D17" s="298">
        <v>6351</v>
      </c>
      <c r="E17" s="298">
        <v>63</v>
      </c>
      <c r="F17" s="300">
        <v>66010001121</v>
      </c>
      <c r="G17" s="41" t="s">
        <v>339</v>
      </c>
      <c r="H17" s="301" t="s">
        <v>340</v>
      </c>
      <c r="I17" s="302"/>
      <c r="J17" s="302"/>
      <c r="K17" s="33">
        <v>11129</v>
      </c>
      <c r="L17" s="33">
        <v>9198</v>
      </c>
      <c r="M17" s="33">
        <v>1931</v>
      </c>
      <c r="N17" s="295" t="s">
        <v>341</v>
      </c>
      <c r="O17" s="35">
        <v>7</v>
      </c>
      <c r="P17" s="36">
        <f t="shared" si="2"/>
        <v>1931</v>
      </c>
      <c r="Q17" s="367">
        <v>0</v>
      </c>
      <c r="R17" s="35">
        <v>0</v>
      </c>
      <c r="S17" s="37">
        <v>0</v>
      </c>
      <c r="T17" s="174">
        <f t="shared" si="4"/>
        <v>1931</v>
      </c>
      <c r="U17" s="37">
        <v>0</v>
      </c>
      <c r="V17" s="37">
        <v>1931</v>
      </c>
      <c r="W17" s="37">
        <v>0</v>
      </c>
      <c r="X17" s="38"/>
    </row>
    <row r="18" spans="1:25" ht="147" customHeight="1" x14ac:dyDescent="0.25">
      <c r="A18" s="26">
        <v>10</v>
      </c>
      <c r="B18" s="328" t="s">
        <v>81</v>
      </c>
      <c r="C18" s="328">
        <v>3127</v>
      </c>
      <c r="D18" s="328">
        <v>6351</v>
      </c>
      <c r="E18" s="328">
        <v>63</v>
      </c>
      <c r="F18" s="329">
        <v>66010001142</v>
      </c>
      <c r="G18" s="41" t="s">
        <v>342</v>
      </c>
      <c r="H18" s="330" t="s">
        <v>343</v>
      </c>
      <c r="I18" s="331"/>
      <c r="J18" s="331" t="s">
        <v>344</v>
      </c>
      <c r="K18" s="33">
        <v>10990</v>
      </c>
      <c r="L18" s="33">
        <v>9000</v>
      </c>
      <c r="M18" s="33">
        <v>1990</v>
      </c>
      <c r="N18" s="34" t="s">
        <v>69</v>
      </c>
      <c r="O18" s="35">
        <v>0</v>
      </c>
      <c r="P18" s="36">
        <f t="shared" ref="P18" si="5">Q18+T18</f>
        <v>1990</v>
      </c>
      <c r="Q18" s="367">
        <v>0</v>
      </c>
      <c r="R18" s="35">
        <v>0</v>
      </c>
      <c r="S18" s="37">
        <v>0</v>
      </c>
      <c r="T18" s="174">
        <f t="shared" ref="T18" si="6">SUM(U18:V18)</f>
        <v>1990</v>
      </c>
      <c r="U18" s="37">
        <v>1990</v>
      </c>
      <c r="V18" s="37">
        <v>0</v>
      </c>
      <c r="W18" s="37">
        <v>0</v>
      </c>
      <c r="X18" s="38"/>
    </row>
    <row r="19" spans="1:25" ht="147" customHeight="1" x14ac:dyDescent="0.25">
      <c r="A19" s="26">
        <v>11</v>
      </c>
      <c r="B19" s="298" t="s">
        <v>81</v>
      </c>
      <c r="C19" s="298">
        <v>3127</v>
      </c>
      <c r="D19" s="298">
        <v>6351</v>
      </c>
      <c r="E19" s="298">
        <v>63</v>
      </c>
      <c r="F19" s="300">
        <v>66010001142</v>
      </c>
      <c r="G19" s="41" t="s">
        <v>415</v>
      </c>
      <c r="H19" s="271" t="s">
        <v>414</v>
      </c>
      <c r="I19" s="302"/>
      <c r="J19" s="302"/>
      <c r="K19" s="33">
        <v>2400</v>
      </c>
      <c r="L19" s="33">
        <v>2030</v>
      </c>
      <c r="M19" s="33">
        <f>K19-L19</f>
        <v>370</v>
      </c>
      <c r="N19" s="34">
        <v>2025</v>
      </c>
      <c r="O19" s="35">
        <v>0</v>
      </c>
      <c r="P19" s="36">
        <f t="shared" si="2"/>
        <v>370</v>
      </c>
      <c r="Q19" s="367">
        <v>0</v>
      </c>
      <c r="R19" s="35">
        <v>0</v>
      </c>
      <c r="S19" s="37">
        <v>0</v>
      </c>
      <c r="T19" s="174">
        <f t="shared" si="4"/>
        <v>370</v>
      </c>
      <c r="U19" s="277">
        <v>370</v>
      </c>
      <c r="V19" s="37">
        <v>0</v>
      </c>
      <c r="W19" s="37">
        <v>0</v>
      </c>
      <c r="X19" s="38" t="s">
        <v>416</v>
      </c>
    </row>
    <row r="20" spans="1:25" s="25" customFormat="1" ht="25.5" hidden="1" customHeight="1" x14ac:dyDescent="0.3">
      <c r="A20" s="46" t="s">
        <v>18</v>
      </c>
      <c r="B20" s="47"/>
      <c r="C20" s="47"/>
      <c r="D20" s="47"/>
      <c r="E20" s="47"/>
      <c r="F20" s="47"/>
      <c r="G20" s="47"/>
      <c r="H20" s="47"/>
      <c r="I20" s="47"/>
      <c r="J20" s="47"/>
      <c r="K20" s="48">
        <f>SUM(K21)</f>
        <v>0</v>
      </c>
      <c r="L20" s="48">
        <f>SUM(L21)</f>
        <v>0</v>
      </c>
      <c r="M20" s="48">
        <f>SUM(M21)</f>
        <v>0</v>
      </c>
      <c r="N20" s="49"/>
      <c r="O20" s="48">
        <f>SUM(O21)</f>
        <v>0</v>
      </c>
      <c r="P20" s="50">
        <f>SUM(P21)</f>
        <v>0</v>
      </c>
      <c r="Q20" s="50">
        <f>SUM(Q9:Q19)</f>
        <v>0</v>
      </c>
      <c r="R20" s="50">
        <f t="shared" ref="R20:V20" si="7">SUM(R21)</f>
        <v>0</v>
      </c>
      <c r="S20" s="50">
        <f>SUM(S21)</f>
        <v>0</v>
      </c>
      <c r="T20" s="50">
        <f>SUM(T21)</f>
        <v>0</v>
      </c>
      <c r="U20" s="50">
        <f t="shared" si="7"/>
        <v>0</v>
      </c>
      <c r="V20" s="50">
        <f t="shared" si="7"/>
        <v>0</v>
      </c>
      <c r="W20" s="51">
        <f>SUM(W21)</f>
        <v>0</v>
      </c>
      <c r="X20" s="52"/>
    </row>
    <row r="21" spans="1:25" ht="15.75" hidden="1" x14ac:dyDescent="0.25">
      <c r="A21" s="26">
        <v>1</v>
      </c>
      <c r="B21" s="28"/>
      <c r="C21" s="27"/>
      <c r="D21" s="27"/>
      <c r="E21" s="27"/>
      <c r="F21" s="44"/>
      <c r="G21" s="41"/>
      <c r="H21" s="31"/>
      <c r="I21" s="45"/>
      <c r="J21" s="32"/>
      <c r="K21" s="33"/>
      <c r="L21" s="33"/>
      <c r="M21" s="33"/>
      <c r="N21" s="34"/>
      <c r="O21" s="35">
        <v>0</v>
      </c>
      <c r="P21" s="36">
        <f>Q21+S21</f>
        <v>0</v>
      </c>
      <c r="Q21" s="35">
        <f>SUM(R21:R21)</f>
        <v>0</v>
      </c>
      <c r="R21" s="35"/>
      <c r="S21" s="37">
        <f t="shared" ref="S21" si="8">SUM(U21:V21)</f>
        <v>0</v>
      </c>
      <c r="T21" s="37">
        <f>SUM(U21:V21)</f>
        <v>0</v>
      </c>
      <c r="U21" s="37"/>
      <c r="V21" s="37"/>
      <c r="W21" s="37">
        <f>K21-O21-P21</f>
        <v>0</v>
      </c>
      <c r="X21" s="38"/>
    </row>
    <row r="22" spans="1:25" ht="35.25" customHeight="1" x14ac:dyDescent="0.25">
      <c r="A22" s="291" t="s">
        <v>350</v>
      </c>
      <c r="B22" s="292"/>
      <c r="C22" s="292"/>
      <c r="D22" s="292"/>
      <c r="E22" s="292"/>
      <c r="F22" s="292"/>
      <c r="G22" s="292"/>
      <c r="H22" s="292"/>
      <c r="I22" s="292"/>
      <c r="J22" s="292"/>
      <c r="K22" s="55">
        <f>K8+K20</f>
        <v>49942</v>
      </c>
      <c r="L22" s="55">
        <f>L8+L20</f>
        <v>35361</v>
      </c>
      <c r="M22" s="55">
        <f>M8+M20</f>
        <v>11731</v>
      </c>
      <c r="N22" s="55"/>
      <c r="O22" s="55">
        <f t="shared" ref="O22:W22" si="9">O8+O20</f>
        <v>507</v>
      </c>
      <c r="P22" s="55">
        <f t="shared" si="9"/>
        <v>11231</v>
      </c>
      <c r="Q22" s="55">
        <f t="shared" si="9"/>
        <v>0</v>
      </c>
      <c r="R22" s="55">
        <f t="shared" si="9"/>
        <v>0</v>
      </c>
      <c r="S22" s="55">
        <f t="shared" si="9"/>
        <v>0</v>
      </c>
      <c r="T22" s="55">
        <f t="shared" si="9"/>
        <v>11231</v>
      </c>
      <c r="U22" s="55">
        <f t="shared" si="9"/>
        <v>9300</v>
      </c>
      <c r="V22" s="55">
        <f t="shared" si="9"/>
        <v>1931</v>
      </c>
      <c r="W22" s="56">
        <f t="shared" si="9"/>
        <v>4284</v>
      </c>
      <c r="X22" s="57"/>
    </row>
    <row r="23" spans="1:25" s="6" customFormat="1" x14ac:dyDescent="0.25">
      <c r="A23" s="4"/>
      <c r="B23" s="4"/>
      <c r="C23" s="4"/>
      <c r="D23" s="4"/>
      <c r="E23" s="4"/>
      <c r="F23" s="4"/>
      <c r="G23" s="58"/>
      <c r="H23" s="4"/>
      <c r="I23" s="59"/>
      <c r="J23" s="60"/>
      <c r="K23" s="61"/>
      <c r="L23" s="61"/>
      <c r="M23" s="61"/>
      <c r="N23" s="62"/>
      <c r="O23" s="62"/>
      <c r="X23" s="63"/>
      <c r="Y23"/>
    </row>
    <row r="24" spans="1:25" s="6" customFormat="1" x14ac:dyDescent="0.25">
      <c r="A24" s="4"/>
      <c r="B24" s="4"/>
      <c r="C24" s="4"/>
      <c r="D24" s="4"/>
      <c r="E24" s="4"/>
      <c r="F24" s="4"/>
      <c r="G24" s="4"/>
      <c r="H24" s="4"/>
      <c r="I24" s="64"/>
      <c r="J24" s="65"/>
      <c r="K24" s="66"/>
      <c r="L24" s="66"/>
      <c r="M24" s="66"/>
      <c r="X24" s="63"/>
      <c r="Y24"/>
    </row>
    <row r="25" spans="1:25" s="6" customFormat="1" ht="18" x14ac:dyDescent="0.25">
      <c r="A25" s="67"/>
      <c r="B25" s="67"/>
      <c r="C25" s="67"/>
      <c r="D25" s="67"/>
      <c r="E25" s="67"/>
      <c r="F25" s="67"/>
      <c r="G25" s="67"/>
      <c r="H25" s="67"/>
      <c r="I25" s="67"/>
      <c r="J25" s="67"/>
      <c r="K25" s="67"/>
      <c r="L25" s="67"/>
      <c r="M25" s="67"/>
      <c r="N25" s="67"/>
      <c r="O25" s="67"/>
      <c r="P25" s="67"/>
      <c r="X25" s="63"/>
      <c r="Y25"/>
    </row>
    <row r="26" spans="1:25" s="73" customFormat="1" x14ac:dyDescent="0.2">
      <c r="A26" s="68"/>
      <c r="B26" s="69"/>
      <c r="C26" s="68"/>
      <c r="D26" s="69"/>
      <c r="E26" s="69"/>
      <c r="F26" s="69"/>
      <c r="G26" s="69"/>
      <c r="H26" s="69"/>
      <c r="I26" s="70"/>
      <c r="J26" s="71"/>
      <c r="K26" s="72"/>
      <c r="L26" s="72"/>
      <c r="M26" s="72"/>
      <c r="X26" s="74"/>
      <c r="Y26" s="68"/>
    </row>
    <row r="27" spans="1:25" s="6" customFormat="1" x14ac:dyDescent="0.25">
      <c r="A27" s="4"/>
      <c r="B27" s="4"/>
      <c r="C27" s="4"/>
      <c r="D27" s="4"/>
      <c r="E27" s="4"/>
      <c r="F27" s="4"/>
      <c r="G27" s="4"/>
      <c r="H27" s="4"/>
      <c r="I27"/>
      <c r="J27" s="65"/>
      <c r="K27" s="66"/>
      <c r="L27" s="66"/>
      <c r="M27" s="66"/>
      <c r="X27" s="63"/>
      <c r="Y27"/>
    </row>
    <row r="28" spans="1:25" s="6" customFormat="1" x14ac:dyDescent="0.25">
      <c r="A28" s="4"/>
      <c r="B28" s="4"/>
      <c r="C28" s="4"/>
      <c r="D28" s="4"/>
      <c r="E28" s="4"/>
      <c r="F28" s="4"/>
      <c r="G28" s="4"/>
      <c r="H28" s="4"/>
      <c r="I28"/>
      <c r="J28" s="65"/>
      <c r="K28" s="66"/>
      <c r="L28" s="66"/>
      <c r="M28" s="66"/>
      <c r="X28" s="63"/>
      <c r="Y28"/>
    </row>
    <row r="29" spans="1:25" s="6" customFormat="1" x14ac:dyDescent="0.25">
      <c r="A29" s="4"/>
      <c r="B29" s="4"/>
      <c r="C29" s="4"/>
      <c r="D29" s="4"/>
      <c r="E29" s="4"/>
      <c r="F29" s="4"/>
      <c r="G29" s="4"/>
      <c r="H29" s="4"/>
      <c r="I29"/>
      <c r="J29" s="65"/>
      <c r="K29" s="66"/>
      <c r="L29" s="66"/>
      <c r="M29" s="66"/>
      <c r="X29" s="63"/>
      <c r="Y29"/>
    </row>
    <row r="30" spans="1:25" s="6" customFormat="1" x14ac:dyDescent="0.25">
      <c r="A30" s="4"/>
      <c r="B30" s="4"/>
      <c r="C30" s="4"/>
      <c r="D30" s="4"/>
      <c r="E30" s="4"/>
      <c r="F30" s="4"/>
      <c r="G30" s="4"/>
      <c r="H30" s="4"/>
      <c r="I30"/>
      <c r="J30" s="65"/>
      <c r="K30" s="66"/>
      <c r="L30" s="66"/>
      <c r="M30" s="66"/>
      <c r="X30" s="63"/>
      <c r="Y30"/>
    </row>
    <row r="31" spans="1:25" s="6" customFormat="1" x14ac:dyDescent="0.25">
      <c r="A31" s="4"/>
      <c r="B31" s="4"/>
      <c r="C31" s="4"/>
      <c r="D31" s="4"/>
      <c r="E31" s="4"/>
      <c r="F31" s="4"/>
      <c r="G31" s="4"/>
      <c r="H31" s="4"/>
      <c r="I31"/>
      <c r="J31" s="65"/>
      <c r="K31" s="66"/>
      <c r="L31" s="66"/>
      <c r="M31" s="66"/>
      <c r="X31" s="63"/>
      <c r="Y31"/>
    </row>
    <row r="32" spans="1:25" s="6" customFormat="1" x14ac:dyDescent="0.25">
      <c r="A32" s="4"/>
      <c r="B32" s="4"/>
      <c r="C32" s="4"/>
      <c r="D32" s="4"/>
      <c r="E32" s="4"/>
      <c r="F32" s="4"/>
      <c r="G32" s="4"/>
      <c r="H32" s="4"/>
      <c r="I32"/>
      <c r="J32" s="65"/>
      <c r="K32" s="66"/>
      <c r="L32" s="66"/>
      <c r="M32" s="66"/>
      <c r="X32" s="63"/>
      <c r="Y32"/>
    </row>
    <row r="33" spans="1:25" s="6" customFormat="1" x14ac:dyDescent="0.25">
      <c r="A33" s="4"/>
      <c r="B33" s="4"/>
      <c r="C33" s="4"/>
      <c r="D33" s="4"/>
      <c r="E33" s="4"/>
      <c r="F33" s="4"/>
      <c r="G33" s="4"/>
      <c r="H33" s="4"/>
      <c r="I33"/>
      <c r="J33" s="65"/>
      <c r="K33" s="66"/>
      <c r="L33" s="66"/>
      <c r="M33" s="66"/>
      <c r="X33" s="63"/>
      <c r="Y33"/>
    </row>
    <row r="34" spans="1:25" s="6" customFormat="1" x14ac:dyDescent="0.25">
      <c r="A34" s="4"/>
      <c r="B34" s="4"/>
      <c r="C34" s="4"/>
      <c r="D34" s="4"/>
      <c r="E34" s="4"/>
      <c r="F34" s="4"/>
      <c r="G34" s="4"/>
      <c r="H34" s="4"/>
      <c r="I34"/>
      <c r="J34" s="65"/>
      <c r="K34" s="66"/>
      <c r="L34" s="66"/>
      <c r="M34" s="66"/>
      <c r="X34" s="63"/>
      <c r="Y34"/>
    </row>
    <row r="35" spans="1:25" s="6" customFormat="1" x14ac:dyDescent="0.25">
      <c r="A35" s="4"/>
      <c r="B35" s="4"/>
      <c r="C35" s="4"/>
      <c r="D35" s="4"/>
      <c r="E35" s="4"/>
      <c r="F35" s="4"/>
      <c r="G35" s="4"/>
      <c r="H35" s="4"/>
      <c r="I35"/>
      <c r="J35" s="65"/>
      <c r="K35" s="66"/>
      <c r="L35" s="66"/>
      <c r="M35" s="66"/>
      <c r="X35" s="63"/>
      <c r="Y35"/>
    </row>
    <row r="36" spans="1:25" s="6" customFormat="1" x14ac:dyDescent="0.25">
      <c r="A36" s="4"/>
      <c r="B36" s="4"/>
      <c r="C36" s="4"/>
      <c r="D36" s="4"/>
      <c r="E36" s="4"/>
      <c r="F36" s="4"/>
      <c r="G36" s="4"/>
      <c r="H36" s="4"/>
      <c r="I36"/>
      <c r="J36" s="65"/>
      <c r="K36" s="66"/>
      <c r="L36" s="66"/>
      <c r="M36" s="66"/>
      <c r="X36" s="63"/>
      <c r="Y36"/>
    </row>
    <row r="37" spans="1:25" s="6" customFormat="1" x14ac:dyDescent="0.25">
      <c r="A37" s="4"/>
      <c r="B37" s="4"/>
      <c r="C37" s="4"/>
      <c r="D37" s="4"/>
      <c r="E37" s="4"/>
      <c r="F37" s="4"/>
      <c r="G37" s="4"/>
      <c r="H37" s="4"/>
      <c r="I37"/>
      <c r="J37" s="65"/>
      <c r="K37" s="66"/>
      <c r="L37" s="66"/>
      <c r="M37" s="66"/>
      <c r="X37" s="63"/>
      <c r="Y37"/>
    </row>
    <row r="38" spans="1:25" s="6" customFormat="1" x14ac:dyDescent="0.25">
      <c r="A38" s="4"/>
      <c r="B38" s="4"/>
      <c r="C38" s="4"/>
      <c r="D38" s="4"/>
      <c r="E38" s="4"/>
      <c r="F38" s="4"/>
      <c r="G38" s="4"/>
      <c r="H38" s="4"/>
      <c r="I38"/>
      <c r="J38" s="65"/>
      <c r="K38" s="66"/>
      <c r="L38" s="66"/>
      <c r="M38" s="66"/>
      <c r="X38" s="63"/>
      <c r="Y38"/>
    </row>
    <row r="39" spans="1:25" s="6" customFormat="1" x14ac:dyDescent="0.25">
      <c r="A39" s="4"/>
      <c r="B39" s="4"/>
      <c r="C39" s="4"/>
      <c r="D39" s="4"/>
      <c r="E39" s="4"/>
      <c r="F39" s="4"/>
      <c r="G39" s="4"/>
      <c r="H39" s="4"/>
      <c r="I39"/>
      <c r="J39" s="65"/>
      <c r="K39" s="66"/>
      <c r="L39" s="66"/>
      <c r="M39" s="66"/>
      <c r="X39" s="63"/>
      <c r="Y39"/>
    </row>
    <row r="40" spans="1:25" s="6" customFormat="1" x14ac:dyDescent="0.25">
      <c r="A40" s="4"/>
      <c r="B40" s="4"/>
      <c r="C40" s="4"/>
      <c r="D40" s="4"/>
      <c r="E40" s="4"/>
      <c r="F40" s="4"/>
      <c r="G40" s="4"/>
      <c r="H40" s="4"/>
      <c r="I40"/>
      <c r="J40" s="65"/>
      <c r="K40" s="66"/>
      <c r="L40" s="66"/>
      <c r="M40" s="66"/>
      <c r="X40" s="63"/>
      <c r="Y40"/>
    </row>
    <row r="41" spans="1:25" s="6" customFormat="1" x14ac:dyDescent="0.25">
      <c r="A41" s="4"/>
      <c r="B41" s="4"/>
      <c r="C41" s="4"/>
      <c r="D41" s="4"/>
      <c r="E41" s="4"/>
      <c r="F41" s="4"/>
      <c r="G41" s="4"/>
      <c r="H41" s="4"/>
      <c r="I41"/>
      <c r="J41" s="65"/>
      <c r="K41" s="66"/>
      <c r="L41" s="66"/>
      <c r="M41" s="66"/>
      <c r="X41" s="63"/>
      <c r="Y41"/>
    </row>
    <row r="42" spans="1:25" s="6" customFormat="1" x14ac:dyDescent="0.25">
      <c r="A42" s="4"/>
      <c r="B42" s="4"/>
      <c r="C42" s="4"/>
      <c r="D42" s="4"/>
      <c r="E42" s="4"/>
      <c r="F42" s="4"/>
      <c r="G42" s="4"/>
      <c r="H42" s="4"/>
      <c r="I42"/>
      <c r="J42" s="65"/>
      <c r="K42" s="66"/>
      <c r="L42" s="66"/>
      <c r="M42" s="66"/>
      <c r="X42" s="63"/>
      <c r="Y42"/>
    </row>
    <row r="43" spans="1:25" s="6" customFormat="1" x14ac:dyDescent="0.25">
      <c r="A43" s="4"/>
      <c r="B43" s="4"/>
      <c r="C43" s="4"/>
      <c r="D43" s="4"/>
      <c r="E43" s="4"/>
      <c r="F43" s="4"/>
      <c r="G43" s="4"/>
      <c r="H43" s="4"/>
      <c r="I43"/>
      <c r="J43" s="65"/>
      <c r="K43" s="66"/>
      <c r="L43" s="66"/>
      <c r="M43" s="66"/>
      <c r="X43" s="63"/>
      <c r="Y43"/>
    </row>
    <row r="44" spans="1:25" s="6" customFormat="1" x14ac:dyDescent="0.25">
      <c r="A44" s="4"/>
      <c r="B44" s="4"/>
      <c r="C44" s="4"/>
      <c r="D44" s="4"/>
      <c r="E44" s="4"/>
      <c r="F44" s="4"/>
      <c r="G44" s="4"/>
      <c r="H44" s="4"/>
      <c r="I44"/>
      <c r="J44" s="4"/>
      <c r="K44" s="66"/>
      <c r="L44" s="66"/>
      <c r="M44" s="66"/>
      <c r="X44" s="63"/>
      <c r="Y44"/>
    </row>
    <row r="45" spans="1:25" s="6" customFormat="1" x14ac:dyDescent="0.25">
      <c r="A45" s="4"/>
      <c r="B45" s="4"/>
      <c r="C45" s="4"/>
      <c r="D45" s="4"/>
      <c r="E45" s="4"/>
      <c r="F45" s="4"/>
      <c r="G45" s="4"/>
      <c r="H45" s="4"/>
      <c r="I45"/>
      <c r="J45" s="4"/>
      <c r="K45" s="66"/>
      <c r="L45" s="66"/>
      <c r="M45" s="66"/>
      <c r="X45" s="63"/>
      <c r="Y45"/>
    </row>
    <row r="46" spans="1:25" s="6" customFormat="1" x14ac:dyDescent="0.25">
      <c r="A46" s="4"/>
      <c r="B46" s="4"/>
      <c r="C46" s="4"/>
      <c r="D46" s="4"/>
      <c r="E46" s="4"/>
      <c r="F46" s="4"/>
      <c r="G46" s="4"/>
      <c r="H46" s="4"/>
      <c r="I46"/>
      <c r="J46" s="4"/>
      <c r="K46" s="66"/>
      <c r="L46" s="66"/>
      <c r="M46" s="66"/>
      <c r="X46" s="63"/>
      <c r="Y46"/>
    </row>
    <row r="47" spans="1:25" s="6" customFormat="1" x14ac:dyDescent="0.25">
      <c r="A47" s="4"/>
      <c r="B47" s="4"/>
      <c r="C47" s="4"/>
      <c r="D47" s="4"/>
      <c r="E47" s="4"/>
      <c r="F47" s="4"/>
      <c r="G47" s="4"/>
      <c r="H47" s="4"/>
      <c r="I47"/>
      <c r="J47" s="4"/>
      <c r="K47" s="66"/>
      <c r="L47" s="66"/>
      <c r="M47" s="66"/>
      <c r="X47" s="63"/>
      <c r="Y47"/>
    </row>
    <row r="48" spans="1:25" s="6" customFormat="1" x14ac:dyDescent="0.25">
      <c r="A48" s="4"/>
      <c r="B48" s="4"/>
      <c r="C48" s="4"/>
      <c r="D48" s="4"/>
      <c r="E48" s="4"/>
      <c r="F48" s="4"/>
      <c r="G48" s="4"/>
      <c r="H48" s="4"/>
      <c r="I48"/>
      <c r="J48" s="4"/>
      <c r="K48" s="66"/>
      <c r="L48" s="66"/>
      <c r="M48" s="66"/>
      <c r="X48" s="63"/>
      <c r="Y48"/>
    </row>
    <row r="49" spans="1:25" s="6" customFormat="1" x14ac:dyDescent="0.25">
      <c r="A49" s="4"/>
      <c r="B49" s="4"/>
      <c r="C49" s="4"/>
      <c r="D49" s="4"/>
      <c r="E49" s="4"/>
      <c r="F49" s="4"/>
      <c r="G49" s="4"/>
      <c r="H49" s="4"/>
      <c r="I49"/>
      <c r="J49" s="4"/>
      <c r="K49" s="66"/>
      <c r="L49" s="66"/>
      <c r="M49" s="66"/>
      <c r="X49" s="63"/>
      <c r="Y49"/>
    </row>
    <row r="50" spans="1:25" s="6" customFormat="1" x14ac:dyDescent="0.25">
      <c r="A50" s="4"/>
      <c r="B50" s="4"/>
      <c r="C50" s="4"/>
      <c r="D50" s="4"/>
      <c r="E50" s="4"/>
      <c r="F50" s="4"/>
      <c r="G50" s="4"/>
      <c r="H50" s="4"/>
      <c r="I50"/>
      <c r="J50" s="4"/>
      <c r="K50" s="66"/>
      <c r="L50" s="66"/>
      <c r="M50" s="66"/>
      <c r="X50" s="63"/>
      <c r="Y50"/>
    </row>
    <row r="51" spans="1:25" s="6" customFormat="1" x14ac:dyDescent="0.25">
      <c r="A51" s="4"/>
      <c r="B51" s="4"/>
      <c r="C51" s="4"/>
      <c r="D51" s="4"/>
      <c r="E51" s="4"/>
      <c r="F51" s="4"/>
      <c r="G51" s="4"/>
      <c r="H51" s="4"/>
      <c r="I51"/>
      <c r="J51" s="4"/>
      <c r="K51" s="66"/>
      <c r="L51" s="66"/>
      <c r="M51" s="66"/>
      <c r="X51" s="63"/>
      <c r="Y51"/>
    </row>
    <row r="52" spans="1:25" s="6" customFormat="1" x14ac:dyDescent="0.25">
      <c r="A52" s="4"/>
      <c r="B52" s="4"/>
      <c r="C52" s="4"/>
      <c r="D52" s="4"/>
      <c r="E52" s="4"/>
      <c r="F52" s="4"/>
      <c r="G52" s="4"/>
      <c r="H52" s="4"/>
      <c r="I52"/>
      <c r="J52" s="4"/>
      <c r="K52" s="66"/>
      <c r="L52" s="66"/>
      <c r="M52" s="66"/>
      <c r="X52" s="63"/>
      <c r="Y52"/>
    </row>
    <row r="53" spans="1:25" s="6" customFormat="1" x14ac:dyDescent="0.25">
      <c r="A53" s="4"/>
      <c r="B53" s="4"/>
      <c r="C53" s="4"/>
      <c r="D53" s="4"/>
      <c r="E53" s="4"/>
      <c r="F53" s="4"/>
      <c r="G53" s="4"/>
      <c r="H53" s="4"/>
      <c r="I53"/>
      <c r="J53" s="4"/>
      <c r="K53" s="66"/>
      <c r="L53" s="66"/>
      <c r="M53" s="66"/>
      <c r="X53" s="63"/>
      <c r="Y53"/>
    </row>
    <row r="54" spans="1:25" s="6" customFormat="1" x14ac:dyDescent="0.25">
      <c r="A54" s="4"/>
      <c r="B54" s="4"/>
      <c r="C54" s="4"/>
      <c r="D54" s="4"/>
      <c r="E54" s="4"/>
      <c r="F54" s="4"/>
      <c r="G54" s="4"/>
      <c r="H54" s="4"/>
      <c r="I54"/>
      <c r="J54" s="4"/>
      <c r="K54" s="66"/>
      <c r="L54" s="66"/>
      <c r="M54" s="66"/>
      <c r="X54" s="63"/>
      <c r="Y54"/>
    </row>
    <row r="55" spans="1:25" s="6" customFormat="1" x14ac:dyDescent="0.25">
      <c r="A55"/>
      <c r="B55"/>
      <c r="C55"/>
      <c r="D55"/>
      <c r="E55"/>
      <c r="F55"/>
      <c r="G55"/>
      <c r="H55"/>
      <c r="I55"/>
      <c r="J55" s="4"/>
      <c r="K55" s="66"/>
      <c r="L55" s="66"/>
      <c r="M55" s="66"/>
      <c r="X55" s="63"/>
      <c r="Y55"/>
    </row>
    <row r="56" spans="1:25" s="6" customFormat="1" x14ac:dyDescent="0.25">
      <c r="A56"/>
      <c r="B56"/>
      <c r="C56"/>
      <c r="D56"/>
      <c r="E56"/>
      <c r="F56"/>
      <c r="G56"/>
      <c r="H56"/>
      <c r="I56"/>
      <c r="J56" s="4"/>
      <c r="K56" s="66"/>
      <c r="L56" s="66"/>
      <c r="M56" s="66"/>
      <c r="X56" s="63"/>
      <c r="Y56"/>
    </row>
    <row r="57" spans="1:25" s="6" customFormat="1" x14ac:dyDescent="0.25">
      <c r="A57"/>
      <c r="B57"/>
      <c r="C57"/>
      <c r="D57"/>
      <c r="E57"/>
      <c r="F57"/>
      <c r="G57"/>
      <c r="H57"/>
      <c r="I57"/>
      <c r="J57" s="4"/>
      <c r="K57" s="66"/>
      <c r="L57" s="66"/>
      <c r="M57" s="66"/>
      <c r="X57" s="63"/>
      <c r="Y57"/>
    </row>
    <row r="58" spans="1:25" s="6" customFormat="1" x14ac:dyDescent="0.25">
      <c r="A58"/>
      <c r="B58"/>
      <c r="C58"/>
      <c r="D58"/>
      <c r="E58"/>
      <c r="F58"/>
      <c r="G58"/>
      <c r="H58"/>
      <c r="I58"/>
      <c r="J58" s="4"/>
      <c r="K58" s="66"/>
      <c r="L58" s="66"/>
      <c r="M58" s="66"/>
      <c r="X58" s="63"/>
      <c r="Y58"/>
    </row>
    <row r="59" spans="1:25" s="6" customFormat="1" x14ac:dyDescent="0.25">
      <c r="A59"/>
      <c r="B59"/>
      <c r="C59"/>
      <c r="D59"/>
      <c r="E59"/>
      <c r="F59"/>
      <c r="G59"/>
      <c r="H59"/>
      <c r="I59"/>
      <c r="J59" s="4"/>
      <c r="K59" s="66"/>
      <c r="L59" s="66"/>
      <c r="M59" s="66"/>
      <c r="X59" s="63"/>
      <c r="Y59"/>
    </row>
    <row r="60" spans="1:25" s="6" customFormat="1" x14ac:dyDescent="0.25">
      <c r="A60"/>
      <c r="B60"/>
      <c r="C60"/>
      <c r="D60"/>
      <c r="E60"/>
      <c r="F60"/>
      <c r="G60"/>
      <c r="H60"/>
      <c r="I60"/>
      <c r="J60" s="4"/>
      <c r="K60" s="66"/>
      <c r="L60" s="66"/>
      <c r="M60" s="66"/>
      <c r="X60" s="63"/>
      <c r="Y60"/>
    </row>
    <row r="61" spans="1:25" s="6" customFormat="1" x14ac:dyDescent="0.25">
      <c r="A61"/>
      <c r="B61"/>
      <c r="C61"/>
      <c r="D61"/>
      <c r="E61"/>
      <c r="F61"/>
      <c r="G61"/>
      <c r="H61"/>
      <c r="I61"/>
      <c r="J61" s="4"/>
      <c r="K61" s="66"/>
      <c r="L61" s="66"/>
      <c r="M61" s="66"/>
      <c r="X61" s="63"/>
      <c r="Y61"/>
    </row>
    <row r="62" spans="1:25" s="6" customFormat="1" x14ac:dyDescent="0.25">
      <c r="A62"/>
      <c r="B62"/>
      <c r="C62"/>
      <c r="D62"/>
      <c r="E62"/>
      <c r="F62"/>
      <c r="G62"/>
      <c r="H62"/>
      <c r="I62"/>
      <c r="J62" s="4"/>
      <c r="K62" s="66"/>
      <c r="L62" s="66"/>
      <c r="M62" s="66"/>
      <c r="X62" s="63"/>
      <c r="Y62"/>
    </row>
    <row r="63" spans="1:25" s="6" customFormat="1" x14ac:dyDescent="0.25">
      <c r="A63"/>
      <c r="B63"/>
      <c r="C63"/>
      <c r="D63"/>
      <c r="E63"/>
      <c r="F63"/>
      <c r="G63"/>
      <c r="H63"/>
      <c r="I63"/>
      <c r="J63" s="4"/>
      <c r="K63" s="66"/>
      <c r="L63" s="66"/>
      <c r="M63" s="66"/>
      <c r="X63" s="63"/>
      <c r="Y63"/>
    </row>
    <row r="64" spans="1:25" s="6" customFormat="1" x14ac:dyDescent="0.25">
      <c r="A64"/>
      <c r="B64"/>
      <c r="C64"/>
      <c r="D64"/>
      <c r="E64"/>
      <c r="F64"/>
      <c r="G64"/>
      <c r="H64"/>
      <c r="I64"/>
      <c r="J64" s="4"/>
      <c r="K64" s="66"/>
      <c r="L64" s="66"/>
      <c r="M64" s="66"/>
      <c r="X64" s="63"/>
      <c r="Y64"/>
    </row>
    <row r="65" spans="1:25" s="6" customFormat="1" x14ac:dyDescent="0.25">
      <c r="A65"/>
      <c r="B65"/>
      <c r="C65"/>
      <c r="D65"/>
      <c r="E65"/>
      <c r="F65"/>
      <c r="G65"/>
      <c r="H65"/>
      <c r="I65"/>
      <c r="J65" s="4"/>
      <c r="K65" s="66"/>
      <c r="L65" s="66"/>
      <c r="M65" s="66"/>
      <c r="X65" s="63"/>
      <c r="Y65"/>
    </row>
    <row r="66" spans="1:25" s="6" customFormat="1" x14ac:dyDescent="0.25">
      <c r="A66"/>
      <c r="B66"/>
      <c r="C66"/>
      <c r="D66"/>
      <c r="E66"/>
      <c r="F66"/>
      <c r="G66"/>
      <c r="H66"/>
      <c r="I66"/>
      <c r="J66" s="4"/>
      <c r="K66" s="66"/>
      <c r="L66" s="66"/>
      <c r="M66" s="66"/>
      <c r="X66" s="63"/>
      <c r="Y66"/>
    </row>
    <row r="67" spans="1:25" s="6" customFormat="1" x14ac:dyDescent="0.25">
      <c r="A67"/>
      <c r="B67"/>
      <c r="C67"/>
      <c r="D67"/>
      <c r="E67"/>
      <c r="F67"/>
      <c r="G67"/>
      <c r="H67"/>
      <c r="I67"/>
      <c r="J67" s="4"/>
      <c r="K67" s="66"/>
      <c r="L67" s="66"/>
      <c r="M67" s="66"/>
      <c r="X67" s="63"/>
      <c r="Y67"/>
    </row>
    <row r="68" spans="1:25" s="6" customFormat="1" x14ac:dyDescent="0.25">
      <c r="A68"/>
      <c r="B68"/>
      <c r="C68"/>
      <c r="D68"/>
      <c r="E68"/>
      <c r="F68"/>
      <c r="G68"/>
      <c r="H68"/>
      <c r="I68"/>
      <c r="J68" s="4"/>
      <c r="K68" s="66"/>
      <c r="L68" s="66"/>
      <c r="M68" s="66"/>
      <c r="X68" s="63"/>
      <c r="Y68"/>
    </row>
    <row r="69" spans="1:25" s="6" customFormat="1" x14ac:dyDescent="0.25">
      <c r="A69"/>
      <c r="B69"/>
      <c r="C69"/>
      <c r="D69"/>
      <c r="E69"/>
      <c r="F69"/>
      <c r="G69"/>
      <c r="H69"/>
      <c r="I69"/>
      <c r="J69" s="4"/>
      <c r="K69" s="66"/>
      <c r="L69" s="66"/>
      <c r="M69" s="66"/>
      <c r="X69" s="63"/>
      <c r="Y69"/>
    </row>
    <row r="70" spans="1:25" s="6" customFormat="1" x14ac:dyDescent="0.25">
      <c r="A70"/>
      <c r="B70"/>
      <c r="C70"/>
      <c r="D70"/>
      <c r="E70"/>
      <c r="F70"/>
      <c r="G70"/>
      <c r="H70"/>
      <c r="I70"/>
      <c r="J70" s="4"/>
      <c r="K70" s="66"/>
      <c r="L70" s="66"/>
      <c r="M70" s="66"/>
      <c r="X70" s="63"/>
      <c r="Y70"/>
    </row>
    <row r="71" spans="1:25" s="6" customFormat="1" x14ac:dyDescent="0.25">
      <c r="A71"/>
      <c r="B71"/>
      <c r="C71"/>
      <c r="D71"/>
      <c r="E71"/>
      <c r="F71"/>
      <c r="G71"/>
      <c r="H71"/>
      <c r="I71"/>
      <c r="J71" s="4"/>
      <c r="K71" s="66"/>
      <c r="L71" s="66"/>
      <c r="M71" s="66"/>
      <c r="X71" s="63"/>
      <c r="Y71"/>
    </row>
    <row r="72" spans="1:25" s="6" customFormat="1" x14ac:dyDescent="0.25">
      <c r="A72"/>
      <c r="B72"/>
      <c r="C72"/>
      <c r="D72"/>
      <c r="E72"/>
      <c r="F72"/>
      <c r="G72"/>
      <c r="H72"/>
      <c r="I72"/>
      <c r="J72" s="4"/>
      <c r="K72" s="66"/>
      <c r="L72" s="66"/>
      <c r="M72" s="66"/>
      <c r="X72" s="63"/>
      <c r="Y72"/>
    </row>
    <row r="73" spans="1:25" s="6" customFormat="1" x14ac:dyDescent="0.25">
      <c r="A73"/>
      <c r="B73"/>
      <c r="C73"/>
      <c r="D73"/>
      <c r="E73"/>
      <c r="F73"/>
      <c r="G73"/>
      <c r="H73"/>
      <c r="I73"/>
      <c r="J73" s="4"/>
      <c r="K73" s="66"/>
      <c r="L73" s="66"/>
      <c r="M73" s="66"/>
      <c r="X73" s="63"/>
      <c r="Y73"/>
    </row>
    <row r="74" spans="1:25" s="6" customFormat="1" x14ac:dyDescent="0.25">
      <c r="A74"/>
      <c r="B74"/>
      <c r="C74"/>
      <c r="D74"/>
      <c r="E74"/>
      <c r="F74"/>
      <c r="G74"/>
      <c r="H74"/>
      <c r="I74"/>
      <c r="J74" s="4"/>
      <c r="K74" s="66"/>
      <c r="L74" s="66"/>
      <c r="M74" s="66"/>
      <c r="X74" s="63"/>
      <c r="Y74"/>
    </row>
    <row r="75" spans="1:25" s="6" customFormat="1" x14ac:dyDescent="0.25">
      <c r="A75"/>
      <c r="B75"/>
      <c r="C75"/>
      <c r="D75"/>
      <c r="E75"/>
      <c r="F75"/>
      <c r="G75"/>
      <c r="H75"/>
      <c r="I75"/>
      <c r="J75" s="4"/>
      <c r="K75" s="66"/>
      <c r="L75" s="66"/>
      <c r="M75" s="66"/>
      <c r="X75" s="63"/>
      <c r="Y75"/>
    </row>
    <row r="76" spans="1:25" s="6" customFormat="1" x14ac:dyDescent="0.25">
      <c r="A76"/>
      <c r="B76"/>
      <c r="C76"/>
      <c r="D76"/>
      <c r="E76"/>
      <c r="F76"/>
      <c r="G76"/>
      <c r="H76"/>
      <c r="I76"/>
      <c r="J76" s="4"/>
      <c r="K76" s="66"/>
      <c r="L76" s="66"/>
      <c r="M76" s="66"/>
      <c r="X76" s="63"/>
      <c r="Y76"/>
    </row>
    <row r="77" spans="1:25" s="6" customFormat="1" x14ac:dyDescent="0.25">
      <c r="A77"/>
      <c r="B77"/>
      <c r="C77"/>
      <c r="D77"/>
      <c r="E77"/>
      <c r="F77"/>
      <c r="G77"/>
      <c r="H77"/>
      <c r="I77"/>
      <c r="J77" s="4"/>
      <c r="K77" s="66"/>
      <c r="L77" s="66"/>
      <c r="M77" s="66"/>
      <c r="X77" s="63"/>
      <c r="Y77"/>
    </row>
    <row r="78" spans="1:25" s="6" customFormat="1" x14ac:dyDescent="0.25">
      <c r="A78"/>
      <c r="B78"/>
      <c r="C78"/>
      <c r="D78"/>
      <c r="E78"/>
      <c r="F78"/>
      <c r="G78"/>
      <c r="H78"/>
      <c r="I78"/>
      <c r="J78" s="4"/>
      <c r="K78" s="66"/>
      <c r="L78" s="66"/>
      <c r="M78" s="66"/>
      <c r="X78" s="63"/>
      <c r="Y78"/>
    </row>
    <row r="79" spans="1:25" s="6" customFormat="1" x14ac:dyDescent="0.25">
      <c r="A79"/>
      <c r="B79"/>
      <c r="C79"/>
      <c r="D79"/>
      <c r="E79"/>
      <c r="F79"/>
      <c r="G79"/>
      <c r="H79"/>
      <c r="I79"/>
      <c r="J79" s="4"/>
      <c r="K79" s="66"/>
      <c r="L79" s="66"/>
      <c r="M79" s="66"/>
      <c r="X79" s="63"/>
      <c r="Y79"/>
    </row>
    <row r="80" spans="1:25" s="6" customFormat="1" x14ac:dyDescent="0.25">
      <c r="A80"/>
      <c r="B80"/>
      <c r="C80"/>
      <c r="D80"/>
      <c r="E80"/>
      <c r="F80"/>
      <c r="G80"/>
      <c r="H80"/>
      <c r="I80"/>
      <c r="J80" s="4"/>
      <c r="K80" s="66"/>
      <c r="L80" s="66"/>
      <c r="M80" s="66"/>
      <c r="X80" s="63"/>
      <c r="Y80"/>
    </row>
    <row r="81" spans="1:25" s="6" customFormat="1" x14ac:dyDescent="0.25">
      <c r="A81"/>
      <c r="B81"/>
      <c r="C81"/>
      <c r="D81"/>
      <c r="E81"/>
      <c r="F81"/>
      <c r="G81"/>
      <c r="H81"/>
      <c r="I81"/>
      <c r="J81" s="4"/>
      <c r="K81" s="66"/>
      <c r="L81" s="66"/>
      <c r="M81" s="66"/>
      <c r="X81" s="63"/>
      <c r="Y81"/>
    </row>
    <row r="82" spans="1:25" s="6" customFormat="1" x14ac:dyDescent="0.25">
      <c r="A82"/>
      <c r="B82"/>
      <c r="C82"/>
      <c r="D82"/>
      <c r="E82"/>
      <c r="F82"/>
      <c r="G82"/>
      <c r="H82"/>
      <c r="I82"/>
      <c r="J82" s="4"/>
      <c r="K82" s="66"/>
      <c r="L82" s="66"/>
      <c r="M82" s="66"/>
      <c r="X82" s="63"/>
      <c r="Y82"/>
    </row>
    <row r="83" spans="1:25" s="6" customFormat="1" x14ac:dyDescent="0.25">
      <c r="A83"/>
      <c r="B83"/>
      <c r="C83"/>
      <c r="D83"/>
      <c r="E83"/>
      <c r="F83"/>
      <c r="G83"/>
      <c r="H83"/>
      <c r="I83"/>
      <c r="J83" s="4"/>
      <c r="K83" s="66"/>
      <c r="L83" s="66"/>
      <c r="M83" s="66"/>
      <c r="X83" s="63"/>
      <c r="Y83"/>
    </row>
    <row r="84" spans="1:25" s="6" customFormat="1" x14ac:dyDescent="0.25">
      <c r="A84"/>
      <c r="B84"/>
      <c r="C84"/>
      <c r="D84"/>
      <c r="E84"/>
      <c r="F84"/>
      <c r="G84"/>
      <c r="H84"/>
      <c r="I84"/>
      <c r="J84" s="4"/>
      <c r="K84" s="66"/>
      <c r="L84" s="66"/>
      <c r="M84" s="66"/>
      <c r="X84" s="63"/>
      <c r="Y84"/>
    </row>
    <row r="85" spans="1:25" s="6" customFormat="1" x14ac:dyDescent="0.25">
      <c r="A85"/>
      <c r="B85"/>
      <c r="C85"/>
      <c r="D85"/>
      <c r="E85"/>
      <c r="F85"/>
      <c r="G85"/>
      <c r="H85"/>
      <c r="I85"/>
      <c r="J85" s="4"/>
      <c r="K85" s="66"/>
      <c r="L85" s="66"/>
      <c r="M85" s="66"/>
      <c r="X85" s="63"/>
      <c r="Y85"/>
    </row>
    <row r="86" spans="1:25" s="6" customFormat="1" x14ac:dyDescent="0.25">
      <c r="A86"/>
      <c r="B86"/>
      <c r="C86"/>
      <c r="D86"/>
      <c r="E86"/>
      <c r="F86"/>
      <c r="G86"/>
      <c r="H86"/>
      <c r="I86"/>
      <c r="J86" s="4"/>
      <c r="K86" s="66"/>
      <c r="L86" s="66"/>
      <c r="M86" s="66"/>
      <c r="X86" s="63"/>
      <c r="Y86"/>
    </row>
    <row r="87" spans="1:25" s="6" customFormat="1" x14ac:dyDescent="0.25">
      <c r="A87"/>
      <c r="B87"/>
      <c r="C87"/>
      <c r="D87"/>
      <c r="E87"/>
      <c r="F87"/>
      <c r="G87"/>
      <c r="H87"/>
      <c r="I87"/>
      <c r="J87" s="4"/>
      <c r="K87" s="66"/>
      <c r="L87" s="66"/>
      <c r="M87" s="66"/>
      <c r="X87" s="63"/>
      <c r="Y87"/>
    </row>
    <row r="88" spans="1:25" s="6" customFormat="1" x14ac:dyDescent="0.25">
      <c r="A88"/>
      <c r="B88"/>
      <c r="C88"/>
      <c r="D88"/>
      <c r="E88"/>
      <c r="F88"/>
      <c r="G88"/>
      <c r="H88"/>
      <c r="I88"/>
      <c r="J88" s="4"/>
      <c r="K88" s="66"/>
      <c r="L88" s="66"/>
      <c r="M88" s="66"/>
      <c r="X88" s="63"/>
      <c r="Y88"/>
    </row>
    <row r="89" spans="1:25" s="6" customFormat="1" x14ac:dyDescent="0.25">
      <c r="A89"/>
      <c r="B89"/>
      <c r="C89"/>
      <c r="D89"/>
      <c r="E89"/>
      <c r="F89"/>
      <c r="G89"/>
      <c r="H89"/>
      <c r="I89"/>
      <c r="J89" s="4"/>
      <c r="K89" s="66"/>
      <c r="L89" s="66"/>
      <c r="M89" s="66"/>
      <c r="X89" s="63"/>
      <c r="Y89"/>
    </row>
    <row r="90" spans="1:25" s="6" customFormat="1" x14ac:dyDescent="0.25">
      <c r="A90"/>
      <c r="B90"/>
      <c r="C90"/>
      <c r="D90"/>
      <c r="E90"/>
      <c r="F90"/>
      <c r="G90"/>
      <c r="H90"/>
      <c r="I90"/>
      <c r="J90" s="4"/>
      <c r="K90" s="66"/>
      <c r="L90" s="66"/>
      <c r="M90" s="66"/>
      <c r="X90" s="63"/>
      <c r="Y90"/>
    </row>
    <row r="91" spans="1:25" s="6" customFormat="1" x14ac:dyDescent="0.25">
      <c r="A91"/>
      <c r="B91"/>
      <c r="C91"/>
      <c r="D91"/>
      <c r="E91"/>
      <c r="F91"/>
      <c r="G91"/>
      <c r="H91"/>
      <c r="I91"/>
      <c r="J91" s="4"/>
      <c r="K91" s="66"/>
      <c r="L91" s="66"/>
      <c r="M91" s="66"/>
      <c r="X91" s="63"/>
      <c r="Y91"/>
    </row>
    <row r="92" spans="1:25" s="6" customFormat="1" x14ac:dyDescent="0.25">
      <c r="A92"/>
      <c r="B92"/>
      <c r="C92"/>
      <c r="D92"/>
      <c r="E92"/>
      <c r="F92"/>
      <c r="G92"/>
      <c r="H92"/>
      <c r="I92"/>
      <c r="J92" s="4"/>
      <c r="K92" s="66"/>
      <c r="L92" s="66"/>
      <c r="M92" s="66"/>
      <c r="X92" s="63"/>
      <c r="Y92"/>
    </row>
    <row r="93" spans="1:25" s="6" customFormat="1" x14ac:dyDescent="0.25">
      <c r="A93"/>
      <c r="B93"/>
      <c r="C93"/>
      <c r="D93"/>
      <c r="E93"/>
      <c r="F93"/>
      <c r="G93"/>
      <c r="H93"/>
      <c r="I93"/>
      <c r="J93" s="4"/>
      <c r="K93" s="66"/>
      <c r="L93" s="66"/>
      <c r="M93" s="66"/>
      <c r="X93" s="63"/>
      <c r="Y93"/>
    </row>
    <row r="94" spans="1:25" s="6" customFormat="1" x14ac:dyDescent="0.25">
      <c r="A94"/>
      <c r="B94"/>
      <c r="C94"/>
      <c r="D94"/>
      <c r="E94"/>
      <c r="F94"/>
      <c r="G94"/>
      <c r="H94"/>
      <c r="I94"/>
      <c r="J94" s="4"/>
      <c r="K94" s="66"/>
      <c r="L94" s="66"/>
      <c r="M94" s="66"/>
      <c r="X94" s="63"/>
      <c r="Y94"/>
    </row>
    <row r="95" spans="1:25" s="6" customFormat="1" x14ac:dyDescent="0.25">
      <c r="A95"/>
      <c r="B95"/>
      <c r="C95"/>
      <c r="D95"/>
      <c r="E95"/>
      <c r="F95"/>
      <c r="G95"/>
      <c r="H95"/>
      <c r="I95"/>
      <c r="J95" s="4"/>
      <c r="K95" s="66"/>
      <c r="L95" s="66"/>
      <c r="M95" s="66"/>
      <c r="X95" s="63"/>
      <c r="Y95"/>
    </row>
    <row r="96" spans="1:25" s="6" customFormat="1" x14ac:dyDescent="0.25">
      <c r="A96"/>
      <c r="B96"/>
      <c r="C96"/>
      <c r="D96"/>
      <c r="E96"/>
      <c r="F96"/>
      <c r="G96"/>
      <c r="H96"/>
      <c r="I96"/>
      <c r="J96" s="4"/>
      <c r="K96" s="66"/>
      <c r="L96" s="66"/>
      <c r="M96" s="66"/>
      <c r="X96" s="63"/>
      <c r="Y96"/>
    </row>
    <row r="97" spans="1:25" s="6" customFormat="1" x14ac:dyDescent="0.25">
      <c r="A97"/>
      <c r="B97"/>
      <c r="C97"/>
      <c r="D97"/>
      <c r="E97"/>
      <c r="F97"/>
      <c r="G97"/>
      <c r="H97"/>
      <c r="I97"/>
      <c r="J97" s="4"/>
      <c r="K97" s="66"/>
      <c r="L97" s="66"/>
      <c r="M97" s="66"/>
      <c r="X97" s="63"/>
      <c r="Y97"/>
    </row>
    <row r="98" spans="1:25" s="6" customFormat="1" x14ac:dyDescent="0.25">
      <c r="A98"/>
      <c r="B98"/>
      <c r="C98"/>
      <c r="D98"/>
      <c r="E98"/>
      <c r="F98"/>
      <c r="G98"/>
      <c r="H98"/>
      <c r="I98"/>
      <c r="J98" s="4"/>
      <c r="K98" s="66"/>
      <c r="L98" s="66"/>
      <c r="M98" s="66"/>
      <c r="X98" s="63"/>
      <c r="Y98"/>
    </row>
    <row r="99" spans="1:25" s="6" customFormat="1" x14ac:dyDescent="0.25">
      <c r="A99"/>
      <c r="B99"/>
      <c r="C99"/>
      <c r="D99"/>
      <c r="E99"/>
      <c r="F99"/>
      <c r="G99"/>
      <c r="H99"/>
      <c r="I99"/>
      <c r="J99" s="4"/>
      <c r="K99" s="66"/>
      <c r="L99" s="66"/>
      <c r="M99" s="66"/>
      <c r="X99" s="63"/>
      <c r="Y99"/>
    </row>
    <row r="100" spans="1:25" s="6" customFormat="1" x14ac:dyDescent="0.25">
      <c r="A100"/>
      <c r="B100"/>
      <c r="C100"/>
      <c r="D100"/>
      <c r="E100"/>
      <c r="F100"/>
      <c r="G100"/>
      <c r="H100"/>
      <c r="I100"/>
      <c r="J100" s="4"/>
      <c r="K100" s="66"/>
      <c r="L100" s="66"/>
      <c r="M100" s="66"/>
      <c r="X100" s="63"/>
      <c r="Y100"/>
    </row>
    <row r="101" spans="1:25" s="6" customFormat="1" x14ac:dyDescent="0.25">
      <c r="A101"/>
      <c r="B101"/>
      <c r="C101"/>
      <c r="D101"/>
      <c r="E101"/>
      <c r="F101"/>
      <c r="G101"/>
      <c r="H101"/>
      <c r="I101"/>
      <c r="J101" s="4"/>
      <c r="K101" s="66"/>
      <c r="L101" s="66"/>
      <c r="M101" s="66"/>
      <c r="X101" s="63"/>
      <c r="Y101"/>
    </row>
    <row r="102" spans="1:25" s="6" customFormat="1" x14ac:dyDescent="0.25">
      <c r="A102"/>
      <c r="B102"/>
      <c r="C102"/>
      <c r="D102"/>
      <c r="E102"/>
      <c r="F102"/>
      <c r="G102"/>
      <c r="H102"/>
      <c r="I102"/>
      <c r="J102" s="4"/>
      <c r="K102" s="66"/>
      <c r="L102" s="66"/>
      <c r="M102" s="66"/>
      <c r="X102" s="63"/>
      <c r="Y102"/>
    </row>
    <row r="103" spans="1:25" s="6" customFormat="1" x14ac:dyDescent="0.25">
      <c r="A103"/>
      <c r="B103"/>
      <c r="C103"/>
      <c r="D103"/>
      <c r="E103"/>
      <c r="F103"/>
      <c r="G103"/>
      <c r="H103"/>
      <c r="I103"/>
      <c r="J103" s="4"/>
      <c r="K103" s="66"/>
      <c r="L103" s="66"/>
      <c r="M103" s="66"/>
      <c r="X103" s="63"/>
      <c r="Y103"/>
    </row>
    <row r="104" spans="1:25" s="6" customFormat="1" x14ac:dyDescent="0.25">
      <c r="A104"/>
      <c r="B104"/>
      <c r="C104"/>
      <c r="D104"/>
      <c r="E104"/>
      <c r="F104"/>
      <c r="G104"/>
      <c r="H104"/>
      <c r="I104"/>
      <c r="J104" s="4"/>
      <c r="K104" s="66"/>
      <c r="L104" s="66"/>
      <c r="M104" s="66"/>
      <c r="X104" s="63"/>
      <c r="Y104"/>
    </row>
    <row r="105" spans="1:25" s="6" customFormat="1" x14ac:dyDescent="0.25">
      <c r="A105"/>
      <c r="B105"/>
      <c r="C105"/>
      <c r="D105"/>
      <c r="E105"/>
      <c r="F105"/>
      <c r="G105"/>
      <c r="H105"/>
      <c r="I105"/>
      <c r="J105" s="4"/>
      <c r="K105" s="66"/>
      <c r="L105" s="66"/>
      <c r="M105" s="66"/>
      <c r="X105" s="63"/>
      <c r="Y105"/>
    </row>
    <row r="106" spans="1:25" s="6" customFormat="1" x14ac:dyDescent="0.25">
      <c r="A106"/>
      <c r="B106"/>
      <c r="C106"/>
      <c r="D106"/>
      <c r="E106"/>
      <c r="F106"/>
      <c r="G106"/>
      <c r="H106"/>
      <c r="I106"/>
      <c r="J106" s="4"/>
      <c r="K106" s="66"/>
      <c r="L106" s="66"/>
      <c r="M106" s="66"/>
      <c r="X106" s="63"/>
      <c r="Y106"/>
    </row>
  </sheetData>
  <mergeCells count="23">
    <mergeCell ref="O6:O7"/>
    <mergeCell ref="A5:W5"/>
    <mergeCell ref="A6:A7"/>
    <mergeCell ref="B6:B7"/>
    <mergeCell ref="C6:C7"/>
    <mergeCell ref="D6:D7"/>
    <mergeCell ref="E6:E7"/>
    <mergeCell ref="F6:F7"/>
    <mergeCell ref="G6:G7"/>
    <mergeCell ref="H6:H7"/>
    <mergeCell ref="I6:I7"/>
    <mergeCell ref="J6:J7"/>
    <mergeCell ref="K6:K7"/>
    <mergeCell ref="L6:L7"/>
    <mergeCell ref="M6:M7"/>
    <mergeCell ref="N6:N7"/>
    <mergeCell ref="X6:X7"/>
    <mergeCell ref="P6:P7"/>
    <mergeCell ref="Q6:Q7"/>
    <mergeCell ref="R6:S6"/>
    <mergeCell ref="T6:T7"/>
    <mergeCell ref="U6:V6"/>
    <mergeCell ref="W6:W7"/>
  </mergeCells>
  <pageMargins left="0.70866141732283472" right="0.70866141732283472" top="0.78740157480314965" bottom="0.78740157480314965" header="0.31496062992125984" footer="0.31496062992125984"/>
  <pageSetup paperSize="9" scale="38" firstPageNumber="172" fitToHeight="0" orientation="landscape" useFirstPageNumber="1" r:id="rId1"/>
  <headerFooter>
    <oddFooter>&amp;L&amp;"Arial,Kurzíva"&amp;12Zastupitelstvo Olomouckého kraje 16.12.2024
10.1. - Rozpočet Olomouckého kraje na rok 2025 - návrh rozpočtu 
Příloha č. 5e) - Dotační projekty - investiční&amp;R&amp;"Arial,Kurzíva"&amp;12Strana &amp;P (celkem 205)</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00"/>
    <pageSetUpPr fitToPage="1"/>
  </sheetPr>
  <dimension ref="A1:AA146"/>
  <sheetViews>
    <sheetView showGridLines="0" view="pageBreakPreview" zoomScale="70" zoomScaleNormal="70" zoomScaleSheetLayoutView="70" workbookViewId="0">
      <pane ySplit="7" topLeftCell="A9" activePane="bottomLeft" state="frozenSplit"/>
      <selection activeCell="U9" sqref="U9:V19"/>
      <selection pane="bottomLeft" activeCell="U9" sqref="U9:V19"/>
    </sheetView>
  </sheetViews>
  <sheetFormatPr defaultColWidth="9.140625" defaultRowHeight="15" outlineLevelCol="1" x14ac:dyDescent="0.25"/>
  <cols>
    <col min="1" max="1" width="5.42578125" customWidth="1"/>
    <col min="2" max="2" width="5.7109375" customWidth="1"/>
    <col min="3" max="3" width="7.7109375" hidden="1" customWidth="1" outlineLevel="1"/>
    <col min="4" max="4" width="7.85546875" hidden="1" customWidth="1" outlineLevel="1"/>
    <col min="5" max="5" width="8.28515625" customWidth="1" collapsed="1"/>
    <col min="6" max="6" width="17.7109375" hidden="1" customWidth="1" outlineLevel="1"/>
    <col min="7" max="7" width="41.85546875" customWidth="1" collapsed="1"/>
    <col min="8" max="8" width="40.42578125" customWidth="1"/>
    <col min="9" max="9" width="7.140625" customWidth="1"/>
    <col min="10" max="10" width="14.7109375" style="4" customWidth="1"/>
    <col min="11" max="11" width="16.7109375" style="6" customWidth="1"/>
    <col min="12" max="12" width="14.85546875" style="6" customWidth="1"/>
    <col min="13" max="13" width="16.85546875" style="6" customWidth="1"/>
    <col min="14" max="14" width="13.7109375" style="6" customWidth="1"/>
    <col min="15" max="15" width="14.7109375" style="6" customWidth="1"/>
    <col min="16" max="16" width="14.85546875" style="6" customWidth="1"/>
    <col min="17" max="17" width="16.7109375" style="6" customWidth="1"/>
    <col min="18" max="18" width="16.85546875" style="6" customWidth="1"/>
    <col min="19" max="19" width="16.7109375" style="6" customWidth="1"/>
    <col min="20" max="20" width="21.140625" style="6" customWidth="1"/>
    <col min="21" max="22" width="14.85546875" style="6" customWidth="1"/>
    <col min="23" max="23" width="16.7109375" style="6" customWidth="1"/>
    <col min="24" max="24" width="17.7109375" style="63" customWidth="1"/>
    <col min="25" max="25" width="27.28515625" customWidth="1"/>
    <col min="26" max="27" width="20.5703125" customWidth="1"/>
  </cols>
  <sheetData>
    <row r="1" spans="1:27" ht="20.25" x14ac:dyDescent="0.3">
      <c r="A1" s="86" t="s">
        <v>23</v>
      </c>
      <c r="B1" s="1"/>
      <c r="C1" s="1"/>
      <c r="D1" s="1"/>
      <c r="E1" s="1"/>
      <c r="F1" s="2"/>
      <c r="G1" s="1"/>
      <c r="H1" s="3"/>
      <c r="I1" s="1"/>
      <c r="K1" s="5"/>
      <c r="N1" s="7"/>
      <c r="O1" s="7"/>
      <c r="Q1" s="7"/>
      <c r="R1" s="7"/>
      <c r="S1" s="7"/>
      <c r="T1" s="8"/>
      <c r="U1" s="9"/>
      <c r="V1"/>
      <c r="W1"/>
      <c r="X1"/>
    </row>
    <row r="2" spans="1:27" ht="15.75" x14ac:dyDescent="0.25">
      <c r="A2" s="95" t="s">
        <v>0</v>
      </c>
      <c r="B2" s="87"/>
      <c r="C2" s="87"/>
      <c r="D2" s="96"/>
      <c r="E2" s="96"/>
      <c r="F2" s="89"/>
      <c r="G2" s="90" t="s">
        <v>24</v>
      </c>
      <c r="H2" s="91" t="s">
        <v>25</v>
      </c>
      <c r="I2" s="11"/>
      <c r="K2" s="5"/>
      <c r="N2" s="12"/>
      <c r="O2" s="12"/>
      <c r="Q2" s="12"/>
      <c r="R2" s="12"/>
      <c r="S2" s="12"/>
      <c r="T2" s="13"/>
      <c r="U2" s="9"/>
      <c r="V2"/>
      <c r="W2"/>
      <c r="X2"/>
    </row>
    <row r="3" spans="1:27" ht="15.75" x14ac:dyDescent="0.25">
      <c r="A3" s="92"/>
      <c r="B3" s="87"/>
      <c r="C3" s="87"/>
      <c r="D3" s="96"/>
      <c r="E3" s="96"/>
      <c r="F3" s="89"/>
      <c r="G3" s="93" t="s">
        <v>1</v>
      </c>
      <c r="H3" s="94"/>
      <c r="I3" s="11"/>
      <c r="K3" s="5"/>
      <c r="N3" s="12"/>
      <c r="O3" s="12"/>
      <c r="Q3" s="12"/>
      <c r="R3" s="12"/>
      <c r="S3" s="12"/>
      <c r="T3" s="13"/>
      <c r="U3" s="9"/>
      <c r="V3"/>
      <c r="W3"/>
      <c r="X3"/>
    </row>
    <row r="4" spans="1:27" ht="17.25" customHeight="1" x14ac:dyDescent="0.25">
      <c r="A4" s="15"/>
      <c r="B4" s="15"/>
      <c r="C4" s="15"/>
      <c r="D4" s="15"/>
      <c r="E4" s="15"/>
      <c r="F4" s="15"/>
      <c r="G4" s="15"/>
      <c r="H4" s="15"/>
      <c r="I4" s="15"/>
      <c r="J4" s="15"/>
      <c r="K4" s="15"/>
      <c r="L4" s="16"/>
      <c r="M4" s="15"/>
      <c r="N4" s="16"/>
      <c r="O4" s="15"/>
      <c r="P4" s="15"/>
      <c r="Q4" s="15"/>
      <c r="R4" s="15"/>
      <c r="S4" s="15"/>
      <c r="T4" s="15"/>
      <c r="U4" s="15"/>
      <c r="V4" s="15"/>
      <c r="W4" s="17" t="s">
        <v>2</v>
      </c>
      <c r="Y4" s="9"/>
    </row>
    <row r="5" spans="1:27" ht="25.5" customHeight="1" x14ac:dyDescent="0.25">
      <c r="A5" s="425" t="s">
        <v>26</v>
      </c>
      <c r="B5" s="426"/>
      <c r="C5" s="426"/>
      <c r="D5" s="426"/>
      <c r="E5" s="426"/>
      <c r="F5" s="426"/>
      <c r="G5" s="426"/>
      <c r="H5" s="426"/>
      <c r="I5" s="426"/>
      <c r="J5" s="426"/>
      <c r="K5" s="426"/>
      <c r="L5" s="426"/>
      <c r="M5" s="426"/>
      <c r="N5" s="426"/>
      <c r="O5" s="426"/>
      <c r="P5" s="426"/>
      <c r="Q5" s="426"/>
      <c r="R5" s="426"/>
      <c r="S5" s="426"/>
      <c r="T5" s="426"/>
      <c r="U5" s="426"/>
      <c r="V5" s="426"/>
      <c r="W5" s="427"/>
      <c r="X5" s="18"/>
    </row>
    <row r="6" spans="1:27" ht="25.5" customHeight="1" x14ac:dyDescent="0.25">
      <c r="A6" s="428" t="s">
        <v>3</v>
      </c>
      <c r="B6" s="428" t="s">
        <v>4</v>
      </c>
      <c r="C6" s="429" t="s">
        <v>5</v>
      </c>
      <c r="D6" s="429" t="s">
        <v>6</v>
      </c>
      <c r="E6" s="430" t="s">
        <v>7</v>
      </c>
      <c r="F6" s="429" t="s">
        <v>8</v>
      </c>
      <c r="G6" s="429" t="s">
        <v>9</v>
      </c>
      <c r="H6" s="432" t="s">
        <v>10</v>
      </c>
      <c r="I6" s="433" t="s">
        <v>11</v>
      </c>
      <c r="J6" s="432" t="s">
        <v>12</v>
      </c>
      <c r="K6" s="432" t="s">
        <v>13</v>
      </c>
      <c r="L6" s="434" t="s">
        <v>14</v>
      </c>
      <c r="M6" s="434" t="s">
        <v>15</v>
      </c>
      <c r="N6" s="432" t="s">
        <v>22</v>
      </c>
      <c r="O6" s="424" t="s">
        <v>195</v>
      </c>
      <c r="P6" s="420" t="s">
        <v>196</v>
      </c>
      <c r="Q6" s="420" t="s">
        <v>197</v>
      </c>
      <c r="R6" s="422" t="s">
        <v>21</v>
      </c>
      <c r="S6" s="423"/>
      <c r="T6" s="420" t="s">
        <v>198</v>
      </c>
      <c r="U6" s="422" t="s">
        <v>21</v>
      </c>
      <c r="V6" s="423"/>
      <c r="W6" s="424" t="s">
        <v>199</v>
      </c>
      <c r="X6" s="418" t="s">
        <v>16</v>
      </c>
    </row>
    <row r="7" spans="1:27" ht="81" customHeight="1" x14ac:dyDescent="0.25">
      <c r="A7" s="428"/>
      <c r="B7" s="428"/>
      <c r="C7" s="429"/>
      <c r="D7" s="429"/>
      <c r="E7" s="431"/>
      <c r="F7" s="429"/>
      <c r="G7" s="429"/>
      <c r="H7" s="432"/>
      <c r="I7" s="433"/>
      <c r="J7" s="432"/>
      <c r="K7" s="432"/>
      <c r="L7" s="435"/>
      <c r="M7" s="435"/>
      <c r="N7" s="432"/>
      <c r="O7" s="424"/>
      <c r="P7" s="421"/>
      <c r="Q7" s="421"/>
      <c r="R7" s="19" t="s">
        <v>136</v>
      </c>
      <c r="S7" s="19" t="s">
        <v>130</v>
      </c>
      <c r="T7" s="421"/>
      <c r="U7" s="75" t="s">
        <v>19</v>
      </c>
      <c r="V7" s="19" t="s">
        <v>20</v>
      </c>
      <c r="W7" s="424"/>
      <c r="X7" s="418"/>
      <c r="Y7" s="436" t="s">
        <v>295</v>
      </c>
      <c r="Z7" s="437" t="s">
        <v>232</v>
      </c>
      <c r="AA7" s="437" t="s">
        <v>234</v>
      </c>
    </row>
    <row r="8" spans="1:27" s="25" customFormat="1" ht="25.5" customHeight="1" x14ac:dyDescent="0.3">
      <c r="A8" s="20" t="s">
        <v>17</v>
      </c>
      <c r="B8" s="21"/>
      <c r="C8" s="21"/>
      <c r="D8" s="21"/>
      <c r="E8" s="21"/>
      <c r="F8" s="21"/>
      <c r="G8" s="21"/>
      <c r="H8" s="21"/>
      <c r="I8" s="21"/>
      <c r="J8" s="21"/>
      <c r="K8" s="22">
        <f>SUM(K9:K14)</f>
        <v>241096</v>
      </c>
      <c r="L8" s="22">
        <f t="shared" ref="L8:M8" si="0">SUM(L9:L14)</f>
        <v>192134</v>
      </c>
      <c r="M8" s="22">
        <f t="shared" si="0"/>
        <v>48962</v>
      </c>
      <c r="N8" s="22"/>
      <c r="O8" s="22">
        <f t="shared" ref="O8" si="1">SUM(O9:O14)</f>
        <v>13936</v>
      </c>
      <c r="P8" s="22">
        <f t="shared" ref="P8" si="2">SUM(P9:P14)</f>
        <v>179800</v>
      </c>
      <c r="Q8" s="22">
        <f>SUM(Q9:Q14)</f>
        <v>134694</v>
      </c>
      <c r="R8" s="22">
        <f t="shared" ref="R8" si="3">SUM(R9:R14)</f>
        <v>127213</v>
      </c>
      <c r="S8" s="22">
        <f t="shared" ref="S8" si="4">SUM(S9:S14)</f>
        <v>7481</v>
      </c>
      <c r="T8" s="22">
        <f>SUM(T9:T14)</f>
        <v>45106</v>
      </c>
      <c r="U8" s="22">
        <f t="shared" ref="U8" si="5">SUM(U9:U14)</f>
        <v>14964</v>
      </c>
      <c r="V8" s="22">
        <f t="shared" ref="V8:W8" si="6">SUM(V9:V14)</f>
        <v>30142</v>
      </c>
      <c r="W8" s="22">
        <f t="shared" si="6"/>
        <v>47360</v>
      </c>
      <c r="X8" s="24"/>
      <c r="Y8" s="436"/>
      <c r="Z8" s="437"/>
      <c r="AA8" s="437"/>
    </row>
    <row r="9" spans="1:27" ht="217.5" customHeight="1" x14ac:dyDescent="0.25">
      <c r="A9" s="26">
        <v>1</v>
      </c>
      <c r="B9" s="28" t="s">
        <v>33</v>
      </c>
      <c r="C9" s="27">
        <v>3122</v>
      </c>
      <c r="D9" s="27">
        <v>6121</v>
      </c>
      <c r="E9" s="27">
        <v>61</v>
      </c>
      <c r="F9" s="44">
        <v>60001101147</v>
      </c>
      <c r="G9" s="41" t="s">
        <v>50</v>
      </c>
      <c r="H9" s="31" t="s">
        <v>122</v>
      </c>
      <c r="I9" s="45"/>
      <c r="J9" s="32" t="s">
        <v>31</v>
      </c>
      <c r="K9" s="33">
        <v>62820</v>
      </c>
      <c r="L9" s="33">
        <v>54000</v>
      </c>
      <c r="M9" s="33">
        <f>K9-L9</f>
        <v>8820</v>
      </c>
      <c r="N9" s="34" t="s">
        <v>80</v>
      </c>
      <c r="O9" s="35">
        <v>7140</v>
      </c>
      <c r="P9" s="36">
        <f>Q9+T9</f>
        <v>37120</v>
      </c>
      <c r="Q9" s="172">
        <f>SUM(R9:S9)</f>
        <v>28800</v>
      </c>
      <c r="R9" s="35">
        <v>27200</v>
      </c>
      <c r="S9" s="35">
        <v>1600</v>
      </c>
      <c r="T9" s="174">
        <f>SUM(U9:V9)</f>
        <v>8320</v>
      </c>
      <c r="U9" s="37">
        <v>3200</v>
      </c>
      <c r="V9" s="37">
        <v>5120</v>
      </c>
      <c r="W9" s="37">
        <f t="shared" ref="W9:W11" si="7">K9-O9-P9</f>
        <v>18560</v>
      </c>
      <c r="X9" s="191" t="s">
        <v>243</v>
      </c>
      <c r="Y9" s="205"/>
      <c r="Z9" s="205"/>
      <c r="AA9" s="205"/>
    </row>
    <row r="10" spans="1:27" ht="192" customHeight="1" x14ac:dyDescent="0.25">
      <c r="A10" s="26">
        <v>2</v>
      </c>
      <c r="B10" s="28" t="s">
        <v>32</v>
      </c>
      <c r="C10" s="27">
        <v>3122</v>
      </c>
      <c r="D10" s="27">
        <v>6121</v>
      </c>
      <c r="E10" s="27">
        <v>61</v>
      </c>
      <c r="F10" s="44">
        <v>60001101164</v>
      </c>
      <c r="G10" s="41" t="s">
        <v>449</v>
      </c>
      <c r="H10" s="31" t="s">
        <v>123</v>
      </c>
      <c r="I10" s="45"/>
      <c r="J10" s="32" t="s">
        <v>31</v>
      </c>
      <c r="K10" s="279">
        <v>61215</v>
      </c>
      <c r="L10" s="33">
        <v>51775</v>
      </c>
      <c r="M10" s="33">
        <f>K10-L10</f>
        <v>9440</v>
      </c>
      <c r="N10" s="34" t="s">
        <v>69</v>
      </c>
      <c r="O10" s="35">
        <v>2250</v>
      </c>
      <c r="P10" s="308">
        <f>Q10+T10</f>
        <v>58965</v>
      </c>
      <c r="Q10" s="172">
        <f>SUM(R10:S10)</f>
        <v>46596</v>
      </c>
      <c r="R10" s="35">
        <v>44008</v>
      </c>
      <c r="S10" s="35">
        <v>2588</v>
      </c>
      <c r="T10" s="174">
        <f>SUM(U10:V10)</f>
        <v>12369</v>
      </c>
      <c r="U10" s="37">
        <v>5178</v>
      </c>
      <c r="V10" s="37">
        <f>9913-2722</f>
        <v>7191</v>
      </c>
      <c r="W10" s="37">
        <f t="shared" si="7"/>
        <v>0</v>
      </c>
      <c r="X10" s="191" t="s">
        <v>244</v>
      </c>
      <c r="Y10" s="205"/>
      <c r="Z10" s="205"/>
      <c r="AA10" s="205"/>
    </row>
    <row r="11" spans="1:27" ht="140.25" customHeight="1" x14ac:dyDescent="0.25">
      <c r="A11" s="26">
        <v>3</v>
      </c>
      <c r="B11" s="26" t="s">
        <v>38</v>
      </c>
      <c r="C11" s="39">
        <v>3122</v>
      </c>
      <c r="D11" s="39">
        <v>6121</v>
      </c>
      <c r="E11" s="39">
        <v>61</v>
      </c>
      <c r="F11" s="40">
        <v>60001101400</v>
      </c>
      <c r="G11" s="41" t="s">
        <v>177</v>
      </c>
      <c r="H11" s="42" t="s">
        <v>124</v>
      </c>
      <c r="I11" s="43"/>
      <c r="J11" s="131" t="s">
        <v>31</v>
      </c>
      <c r="K11" s="364">
        <v>60190</v>
      </c>
      <c r="L11" s="139">
        <v>58303</v>
      </c>
      <c r="M11" s="139">
        <f>K11-L11</f>
        <v>1887</v>
      </c>
      <c r="N11" s="34" t="s">
        <v>69</v>
      </c>
      <c r="O11" s="35">
        <v>3600</v>
      </c>
      <c r="P11" s="308">
        <f>Q11+T11</f>
        <v>56590</v>
      </c>
      <c r="Q11" s="172">
        <f t="shared" ref="Q11" si="8">SUM(R11:S11)</f>
        <v>46642</v>
      </c>
      <c r="R11" s="35">
        <v>44051</v>
      </c>
      <c r="S11" s="35">
        <v>2591</v>
      </c>
      <c r="T11" s="174">
        <f t="shared" ref="T11" si="9">SUM(U11:V11)</f>
        <v>9948</v>
      </c>
      <c r="U11" s="37">
        <v>5182</v>
      </c>
      <c r="V11" s="37">
        <f>5566-800</f>
        <v>4766</v>
      </c>
      <c r="W11" s="37">
        <f t="shared" si="7"/>
        <v>0</v>
      </c>
      <c r="X11" s="191" t="s">
        <v>245</v>
      </c>
      <c r="Y11" s="205"/>
      <c r="Z11" s="205"/>
      <c r="AA11" s="205"/>
    </row>
    <row r="12" spans="1:27" ht="230.25" customHeight="1" x14ac:dyDescent="0.25">
      <c r="A12" s="26">
        <v>4</v>
      </c>
      <c r="B12" s="28" t="s">
        <v>32</v>
      </c>
      <c r="C12" s="27">
        <v>3231</v>
      </c>
      <c r="D12" s="27">
        <v>6121</v>
      </c>
      <c r="E12" s="27">
        <v>61</v>
      </c>
      <c r="F12" s="44">
        <v>60001101706</v>
      </c>
      <c r="G12" s="41" t="s">
        <v>170</v>
      </c>
      <c r="H12" s="121" t="s">
        <v>172</v>
      </c>
      <c r="I12" s="45"/>
      <c r="J12" s="131" t="s">
        <v>31</v>
      </c>
      <c r="K12" s="33">
        <v>33925</v>
      </c>
      <c r="L12" s="33">
        <v>15400</v>
      </c>
      <c r="M12" s="33">
        <f t="shared" ref="M12" si="10">K12-L12</f>
        <v>18525</v>
      </c>
      <c r="N12" s="34" t="s">
        <v>90</v>
      </c>
      <c r="O12" s="35">
        <v>125</v>
      </c>
      <c r="P12" s="173">
        <f t="shared" ref="P12:P14" si="11">Q12+T12</f>
        <v>5000</v>
      </c>
      <c r="Q12" s="172">
        <f>SUM(R12:S12)</f>
        <v>0</v>
      </c>
      <c r="R12" s="35">
        <v>0</v>
      </c>
      <c r="S12" s="35">
        <v>0</v>
      </c>
      <c r="T12" s="174">
        <f t="shared" ref="T12:T14" si="12">SUM(U12:V12)</f>
        <v>5000</v>
      </c>
      <c r="U12" s="37">
        <v>0</v>
      </c>
      <c r="V12" s="175">
        <v>5000</v>
      </c>
      <c r="W12" s="37">
        <f t="shared" ref="W12" si="13">K12-O12-P12</f>
        <v>28800</v>
      </c>
      <c r="X12" s="379"/>
      <c r="Y12" s="205"/>
      <c r="Z12" s="205"/>
      <c r="AA12" s="205"/>
    </row>
    <row r="13" spans="1:27" s="102" customFormat="1" ht="198" customHeight="1" x14ac:dyDescent="0.25">
      <c r="A13" s="26">
        <v>5</v>
      </c>
      <c r="B13" s="28" t="s">
        <v>32</v>
      </c>
      <c r="C13" s="27">
        <v>3114</v>
      </c>
      <c r="D13" s="27">
        <v>6121</v>
      </c>
      <c r="E13" s="27">
        <v>61</v>
      </c>
      <c r="F13" s="44">
        <v>60001101585</v>
      </c>
      <c r="G13" s="41" t="s">
        <v>191</v>
      </c>
      <c r="H13" s="42" t="s">
        <v>192</v>
      </c>
      <c r="I13" s="105"/>
      <c r="J13" s="32" t="s">
        <v>31</v>
      </c>
      <c r="K13" s="33">
        <v>11246</v>
      </c>
      <c r="L13" s="33">
        <v>8123</v>
      </c>
      <c r="M13" s="33">
        <f>K13-L13</f>
        <v>3123</v>
      </c>
      <c r="N13" s="104">
        <v>2025</v>
      </c>
      <c r="O13" s="35">
        <v>433</v>
      </c>
      <c r="P13" s="36">
        <f>Q13+T13</f>
        <v>10813</v>
      </c>
      <c r="Q13" s="172">
        <f t="shared" ref="Q13:Q14" si="14">SUM(R13:S13)</f>
        <v>8123</v>
      </c>
      <c r="R13" s="35">
        <v>7672</v>
      </c>
      <c r="S13" s="35">
        <v>451</v>
      </c>
      <c r="T13" s="174">
        <f t="shared" si="12"/>
        <v>2690</v>
      </c>
      <c r="U13" s="37">
        <v>902</v>
      </c>
      <c r="V13" s="37">
        <v>1788</v>
      </c>
      <c r="W13" s="37">
        <f>K13-O13-P13</f>
        <v>0</v>
      </c>
      <c r="X13" s="171" t="s">
        <v>478</v>
      </c>
      <c r="Y13" s="289"/>
      <c r="Z13" s="289"/>
      <c r="AA13" s="289"/>
    </row>
    <row r="14" spans="1:27" s="102" customFormat="1" ht="176.25" customHeight="1" x14ac:dyDescent="0.25">
      <c r="A14" s="26">
        <v>6</v>
      </c>
      <c r="B14" s="28" t="s">
        <v>32</v>
      </c>
      <c r="C14" s="27">
        <v>3114</v>
      </c>
      <c r="D14" s="27">
        <v>6121</v>
      </c>
      <c r="E14" s="27">
        <v>61</v>
      </c>
      <c r="F14" s="44">
        <v>60001101586</v>
      </c>
      <c r="G14" s="41" t="s">
        <v>410</v>
      </c>
      <c r="H14" s="42" t="s">
        <v>411</v>
      </c>
      <c r="I14" s="105"/>
      <c r="J14" s="32" t="s">
        <v>31</v>
      </c>
      <c r="K14" s="33">
        <v>11700</v>
      </c>
      <c r="L14" s="33">
        <v>4533</v>
      </c>
      <c r="M14" s="33">
        <f>K14-L14</f>
        <v>7167</v>
      </c>
      <c r="N14" s="104">
        <v>2025</v>
      </c>
      <c r="O14" s="35">
        <v>388</v>
      </c>
      <c r="P14" s="36">
        <f t="shared" si="11"/>
        <v>11312</v>
      </c>
      <c r="Q14" s="172">
        <f t="shared" si="14"/>
        <v>4533</v>
      </c>
      <c r="R14" s="35">
        <v>4282</v>
      </c>
      <c r="S14" s="35">
        <v>251</v>
      </c>
      <c r="T14" s="174">
        <f t="shared" si="12"/>
        <v>6779</v>
      </c>
      <c r="U14" s="37">
        <v>502</v>
      </c>
      <c r="V14" s="37">
        <v>6277</v>
      </c>
      <c r="W14" s="37">
        <f>K14-O14-P14</f>
        <v>0</v>
      </c>
      <c r="X14" s="171" t="s">
        <v>479</v>
      </c>
      <c r="Y14" s="289"/>
      <c r="Z14" s="289"/>
      <c r="AA14" s="289"/>
    </row>
    <row r="15" spans="1:27" s="25" customFormat="1" ht="25.5" customHeight="1" x14ac:dyDescent="0.3">
      <c r="A15" s="46" t="s">
        <v>18</v>
      </c>
      <c r="B15" s="47"/>
      <c r="C15" s="47"/>
      <c r="D15" s="47"/>
      <c r="E15" s="47"/>
      <c r="F15" s="47"/>
      <c r="G15" s="47"/>
      <c r="H15" s="47"/>
      <c r="I15" s="47"/>
      <c r="J15" s="47"/>
      <c r="K15" s="48">
        <f>SUM(K16:K20)</f>
        <v>245400</v>
      </c>
      <c r="L15" s="48">
        <f>SUM(L16:L20)</f>
        <v>0</v>
      </c>
      <c r="M15" s="48">
        <f>SUM(M16:M20)</f>
        <v>240400</v>
      </c>
      <c r="N15" s="49"/>
      <c r="O15" s="48">
        <f t="shared" ref="O15:U15" si="15">SUM(O16:O20)</f>
        <v>0</v>
      </c>
      <c r="P15" s="50">
        <f>SUM(P16:P20)</f>
        <v>9300</v>
      </c>
      <c r="Q15" s="50">
        <f>SUM(Q16:Q20)</f>
        <v>0</v>
      </c>
      <c r="R15" s="50">
        <f t="shared" si="15"/>
        <v>0</v>
      </c>
      <c r="S15" s="50">
        <f t="shared" si="15"/>
        <v>0</v>
      </c>
      <c r="T15" s="50">
        <f>SUM(T16:T20)</f>
        <v>9300</v>
      </c>
      <c r="U15" s="50">
        <f t="shared" si="15"/>
        <v>0</v>
      </c>
      <c r="V15" s="50">
        <f>SUM(V16:V20)</f>
        <v>9300</v>
      </c>
      <c r="W15" s="51">
        <f>SUM(W16:W20)</f>
        <v>236100</v>
      </c>
      <c r="X15" s="52"/>
      <c r="Y15" s="218"/>
      <c r="Z15" s="218"/>
      <c r="AA15" s="218"/>
    </row>
    <row r="16" spans="1:27" s="102" customFormat="1" ht="78.75" customHeight="1" x14ac:dyDescent="0.25">
      <c r="A16" s="26">
        <v>1</v>
      </c>
      <c r="B16" s="28"/>
      <c r="C16" s="27">
        <v>3122</v>
      </c>
      <c r="D16" s="27">
        <v>6121</v>
      </c>
      <c r="E16" s="27">
        <v>61</v>
      </c>
      <c r="F16" s="44">
        <v>60001000000</v>
      </c>
      <c r="G16" s="41" t="s">
        <v>68</v>
      </c>
      <c r="H16" s="42"/>
      <c r="I16" s="105"/>
      <c r="J16" s="32"/>
      <c r="K16" s="33">
        <v>5000</v>
      </c>
      <c r="L16" s="33"/>
      <c r="M16" s="33"/>
      <c r="N16" s="104"/>
      <c r="O16" s="35">
        <v>0</v>
      </c>
      <c r="P16" s="36">
        <f t="shared" ref="P16" si="16">Q16+T16</f>
        <v>5000</v>
      </c>
      <c r="Q16" s="172">
        <v>0</v>
      </c>
      <c r="R16" s="35">
        <v>0</v>
      </c>
      <c r="S16" s="35">
        <v>0</v>
      </c>
      <c r="T16" s="174">
        <f>SUM(U16:V16)</f>
        <v>5000</v>
      </c>
      <c r="U16" s="37">
        <v>0</v>
      </c>
      <c r="V16" s="37">
        <v>5000</v>
      </c>
      <c r="W16" s="37">
        <f t="shared" ref="W16" si="17">K16-O16-P16</f>
        <v>0</v>
      </c>
      <c r="X16" s="103"/>
      <c r="Y16" s="289"/>
      <c r="Z16" s="289"/>
      <c r="AA16" s="289"/>
    </row>
    <row r="17" spans="1:27" ht="137.25" customHeight="1" x14ac:dyDescent="0.25">
      <c r="A17" s="26">
        <v>2</v>
      </c>
      <c r="B17" s="26" t="s">
        <v>30</v>
      </c>
      <c r="C17" s="283">
        <v>3146</v>
      </c>
      <c r="D17" s="39">
        <v>6121</v>
      </c>
      <c r="E17" s="39">
        <v>61</v>
      </c>
      <c r="F17" s="44">
        <v>60001101770</v>
      </c>
      <c r="G17" s="161" t="s">
        <v>418</v>
      </c>
      <c r="H17" s="365" t="s">
        <v>447</v>
      </c>
      <c r="I17" s="43"/>
      <c r="J17" s="131" t="s">
        <v>249</v>
      </c>
      <c r="K17" s="364">
        <v>20000</v>
      </c>
      <c r="L17" s="139"/>
      <c r="M17" s="139">
        <f>K17-L17</f>
        <v>20000</v>
      </c>
      <c r="N17" s="34">
        <v>2026</v>
      </c>
      <c r="O17" s="35">
        <v>0</v>
      </c>
      <c r="P17" s="36">
        <f t="shared" ref="P17:P20" si="18">Q17+T17</f>
        <v>700</v>
      </c>
      <c r="Q17" s="172">
        <f>SUM(R17:S17)</f>
        <v>0</v>
      </c>
      <c r="R17" s="35">
        <v>0</v>
      </c>
      <c r="S17" s="35">
        <v>0</v>
      </c>
      <c r="T17" s="174">
        <f t="shared" ref="T17:T20" si="19">SUM(U17:V17)</f>
        <v>700</v>
      </c>
      <c r="U17" s="37">
        <v>0</v>
      </c>
      <c r="V17" s="37">
        <v>700</v>
      </c>
      <c r="W17" s="37">
        <f t="shared" ref="W17:W20" si="20">K17-O17-P17</f>
        <v>19300</v>
      </c>
      <c r="X17" s="191"/>
      <c r="Y17" s="205"/>
      <c r="Z17" s="205"/>
      <c r="AA17" s="205"/>
    </row>
    <row r="18" spans="1:27" ht="55.5" customHeight="1" x14ac:dyDescent="0.25">
      <c r="A18" s="26">
        <v>3</v>
      </c>
      <c r="B18" s="332" t="s">
        <v>32</v>
      </c>
      <c r="C18" s="333">
        <v>3112</v>
      </c>
      <c r="D18" s="333">
        <v>6121</v>
      </c>
      <c r="E18" s="333">
        <v>61</v>
      </c>
      <c r="F18" s="44">
        <v>60001101750</v>
      </c>
      <c r="G18" s="41" t="s">
        <v>435</v>
      </c>
      <c r="H18" s="121" t="s">
        <v>441</v>
      </c>
      <c r="I18" s="45"/>
      <c r="J18" s="131"/>
      <c r="K18" s="279">
        <v>12400</v>
      </c>
      <c r="L18" s="33"/>
      <c r="M18" s="139">
        <f t="shared" ref="M18:M20" si="21">K18-L18</f>
        <v>12400</v>
      </c>
      <c r="N18" s="34">
        <v>2026</v>
      </c>
      <c r="O18" s="35">
        <v>0</v>
      </c>
      <c r="P18" s="36">
        <f t="shared" si="18"/>
        <v>2100</v>
      </c>
      <c r="Q18" s="172">
        <f t="shared" ref="Q18:Q20" si="22">SUM(R18:S18)</f>
        <v>0</v>
      </c>
      <c r="R18" s="140">
        <v>0</v>
      </c>
      <c r="S18" s="140">
        <v>0</v>
      </c>
      <c r="T18" s="174">
        <f t="shared" si="19"/>
        <v>2100</v>
      </c>
      <c r="U18" s="175">
        <v>0</v>
      </c>
      <c r="V18" s="175">
        <v>2100</v>
      </c>
      <c r="W18" s="37">
        <f t="shared" si="20"/>
        <v>10300</v>
      </c>
      <c r="X18" s="171"/>
      <c r="Y18" s="205"/>
      <c r="Z18" s="205"/>
      <c r="AA18" s="205"/>
    </row>
    <row r="19" spans="1:27" ht="138.75" customHeight="1" x14ac:dyDescent="0.25">
      <c r="A19" s="26">
        <v>4</v>
      </c>
      <c r="B19" s="332" t="s">
        <v>30</v>
      </c>
      <c r="C19" s="333">
        <v>3114</v>
      </c>
      <c r="D19" s="333">
        <v>6121</v>
      </c>
      <c r="E19" s="333">
        <v>61</v>
      </c>
      <c r="F19" s="44">
        <v>60001101751</v>
      </c>
      <c r="G19" s="41" t="s">
        <v>436</v>
      </c>
      <c r="H19" s="121" t="s">
        <v>442</v>
      </c>
      <c r="I19" s="45"/>
      <c r="J19" s="131"/>
      <c r="K19" s="279">
        <v>16000</v>
      </c>
      <c r="L19" s="33"/>
      <c r="M19" s="139">
        <f t="shared" si="21"/>
        <v>16000</v>
      </c>
      <c r="N19" s="34">
        <v>2026</v>
      </c>
      <c r="O19" s="35">
        <v>0</v>
      </c>
      <c r="P19" s="36">
        <f t="shared" si="18"/>
        <v>500</v>
      </c>
      <c r="Q19" s="172">
        <f t="shared" si="22"/>
        <v>0</v>
      </c>
      <c r="R19" s="140">
        <v>0</v>
      </c>
      <c r="S19" s="140">
        <v>0</v>
      </c>
      <c r="T19" s="174">
        <f t="shared" si="19"/>
        <v>500</v>
      </c>
      <c r="U19" s="175">
        <v>0</v>
      </c>
      <c r="V19" s="175">
        <v>500</v>
      </c>
      <c r="W19" s="37">
        <f t="shared" si="20"/>
        <v>15500</v>
      </c>
      <c r="X19" s="171"/>
      <c r="Y19" s="205"/>
      <c r="Z19" s="205"/>
      <c r="AA19" s="205"/>
    </row>
    <row r="20" spans="1:27" ht="55.5" customHeight="1" x14ac:dyDescent="0.25">
      <c r="A20" s="26">
        <v>5</v>
      </c>
      <c r="B20" s="332" t="s">
        <v>32</v>
      </c>
      <c r="C20" s="333">
        <v>3114</v>
      </c>
      <c r="D20" s="333">
        <v>6121</v>
      </c>
      <c r="E20" s="333">
        <v>61</v>
      </c>
      <c r="F20" s="44">
        <v>60001101769</v>
      </c>
      <c r="G20" s="41" t="s">
        <v>437</v>
      </c>
      <c r="H20" s="121" t="s">
        <v>443</v>
      </c>
      <c r="I20" s="45"/>
      <c r="J20" s="131"/>
      <c r="K20" s="279">
        <v>192000</v>
      </c>
      <c r="L20" s="33"/>
      <c r="M20" s="139">
        <f t="shared" si="21"/>
        <v>192000</v>
      </c>
      <c r="N20" s="34" t="s">
        <v>273</v>
      </c>
      <c r="O20" s="35">
        <v>0</v>
      </c>
      <c r="P20" s="36">
        <f t="shared" si="18"/>
        <v>1000</v>
      </c>
      <c r="Q20" s="172">
        <f t="shared" si="22"/>
        <v>0</v>
      </c>
      <c r="R20" s="140">
        <v>0</v>
      </c>
      <c r="S20" s="140">
        <v>0</v>
      </c>
      <c r="T20" s="174">
        <f t="shared" si="19"/>
        <v>1000</v>
      </c>
      <c r="U20" s="175">
        <v>0</v>
      </c>
      <c r="V20" s="175">
        <v>1000</v>
      </c>
      <c r="W20" s="37">
        <f t="shared" si="20"/>
        <v>191000</v>
      </c>
      <c r="X20" s="171"/>
      <c r="Y20" s="205"/>
      <c r="Z20" s="205"/>
      <c r="AA20" s="205"/>
    </row>
    <row r="21" spans="1:27" s="227" customFormat="1" ht="25.5" customHeight="1" x14ac:dyDescent="0.3">
      <c r="A21" s="220" t="s">
        <v>221</v>
      </c>
      <c r="B21" s="221"/>
      <c r="C21" s="221"/>
      <c r="D21" s="221"/>
      <c r="E21" s="221"/>
      <c r="F21" s="221"/>
      <c r="G21" s="221"/>
      <c r="H21" s="221"/>
      <c r="I21" s="221"/>
      <c r="J21" s="221"/>
      <c r="K21" s="222">
        <f>SUM(K22:K38)</f>
        <v>529704</v>
      </c>
      <c r="L21" s="222">
        <f>SUM(L22:L38)</f>
        <v>152771</v>
      </c>
      <c r="M21" s="222">
        <f>SUM(M22:M38)</f>
        <v>376933</v>
      </c>
      <c r="N21" s="222"/>
      <c r="O21" s="222">
        <f t="shared" ref="O21:W21" si="23">SUM(O22:O38)</f>
        <v>148697</v>
      </c>
      <c r="P21" s="222">
        <f t="shared" si="23"/>
        <v>144084</v>
      </c>
      <c r="Q21" s="222">
        <f>SUM(Q22:Q38)</f>
        <v>47598</v>
      </c>
      <c r="R21" s="222">
        <f t="shared" si="23"/>
        <v>47598</v>
      </c>
      <c r="S21" s="222">
        <f t="shared" si="23"/>
        <v>0</v>
      </c>
      <c r="T21" s="222">
        <f>SUM(T22:T38)</f>
        <v>96486</v>
      </c>
      <c r="U21" s="222">
        <f t="shared" si="23"/>
        <v>23674</v>
      </c>
      <c r="V21" s="222">
        <f t="shared" si="23"/>
        <v>72812</v>
      </c>
      <c r="W21" s="222">
        <f t="shared" si="23"/>
        <v>236923</v>
      </c>
      <c r="X21" s="226"/>
      <c r="Y21" s="248"/>
      <c r="Z21" s="248"/>
      <c r="AA21" s="248"/>
    </row>
    <row r="22" spans="1:27" ht="84" customHeight="1" x14ac:dyDescent="0.25">
      <c r="A22" s="26">
        <v>1</v>
      </c>
      <c r="B22" s="28" t="s">
        <v>33</v>
      </c>
      <c r="C22" s="27">
        <v>3122</v>
      </c>
      <c r="D22" s="27">
        <v>6121</v>
      </c>
      <c r="E22" s="27">
        <v>61</v>
      </c>
      <c r="F22" s="44">
        <v>60001100661</v>
      </c>
      <c r="G22" s="41" t="s">
        <v>70</v>
      </c>
      <c r="H22" s="121" t="s">
        <v>315</v>
      </c>
      <c r="I22" s="45"/>
      <c r="J22" s="32" t="s">
        <v>31</v>
      </c>
      <c r="K22" s="33">
        <v>120107</v>
      </c>
      <c r="L22" s="33">
        <v>39100</v>
      </c>
      <c r="M22" s="33">
        <f t="shared" ref="M22:M32" si="24">K22-L22</f>
        <v>81007</v>
      </c>
      <c r="N22" s="34" t="s">
        <v>40</v>
      </c>
      <c r="O22" s="35">
        <f>62264+9861</f>
        <v>72125</v>
      </c>
      <c r="P22" s="308">
        <f t="shared" ref="P22" si="25">Q22+T22</f>
        <v>47982</v>
      </c>
      <c r="Q22" s="172">
        <f>SUM(R22:S22)</f>
        <v>10811</v>
      </c>
      <c r="R22" s="35">
        <v>10811</v>
      </c>
      <c r="S22" s="35">
        <v>0</v>
      </c>
      <c r="T22" s="174">
        <f>SUM(U22:V22)</f>
        <v>37171</v>
      </c>
      <c r="U22" s="37">
        <v>7210</v>
      </c>
      <c r="V22" s="37">
        <v>29961</v>
      </c>
      <c r="W22" s="37">
        <f t="shared" ref="W22:W23" si="26">K22-O22-P22</f>
        <v>0</v>
      </c>
      <c r="X22" s="103" t="s">
        <v>171</v>
      </c>
      <c r="Y22" s="205">
        <v>538</v>
      </c>
      <c r="Z22" s="205">
        <v>107.779</v>
      </c>
      <c r="AA22" s="205" t="s">
        <v>313</v>
      </c>
    </row>
    <row r="23" spans="1:27" ht="100.5" customHeight="1" x14ac:dyDescent="0.25">
      <c r="A23" s="26">
        <v>2</v>
      </c>
      <c r="B23" s="28" t="s">
        <v>32</v>
      </c>
      <c r="C23" s="27">
        <v>3122</v>
      </c>
      <c r="D23" s="27">
        <v>6121</v>
      </c>
      <c r="E23" s="27">
        <v>61</v>
      </c>
      <c r="F23" s="44">
        <v>60001101212</v>
      </c>
      <c r="G23" s="41" t="s">
        <v>94</v>
      </c>
      <c r="H23" s="121" t="s">
        <v>314</v>
      </c>
      <c r="I23" s="45"/>
      <c r="J23" s="32" t="s">
        <v>31</v>
      </c>
      <c r="K23" s="33">
        <v>282523</v>
      </c>
      <c r="L23" s="33">
        <v>20000</v>
      </c>
      <c r="M23" s="33">
        <f t="shared" si="24"/>
        <v>262523</v>
      </c>
      <c r="N23" s="34" t="s">
        <v>461</v>
      </c>
      <c r="O23" s="35">
        <v>3600</v>
      </c>
      <c r="P23" s="308">
        <f t="shared" ref="P23" si="27">Q23+T23</f>
        <v>50000</v>
      </c>
      <c r="Q23" s="172">
        <f t="shared" ref="Q23" si="28">SUM(R23:S23)</f>
        <v>20000</v>
      </c>
      <c r="R23" s="140">
        <v>20000</v>
      </c>
      <c r="S23" s="140">
        <v>0</v>
      </c>
      <c r="T23" s="174">
        <f t="shared" ref="T23" si="29">SUM(U23:V23)</f>
        <v>30000</v>
      </c>
      <c r="U23" s="37">
        <v>15000</v>
      </c>
      <c r="V23" s="175">
        <v>15000</v>
      </c>
      <c r="W23" s="37">
        <f t="shared" si="26"/>
        <v>228923</v>
      </c>
      <c r="X23" s="171" t="s">
        <v>246</v>
      </c>
      <c r="Y23" s="205">
        <v>541.33000000000004</v>
      </c>
      <c r="Z23" s="205">
        <v>170.24</v>
      </c>
      <c r="AA23" s="205" t="s">
        <v>316</v>
      </c>
    </row>
    <row r="24" spans="1:27" ht="132.75" customHeight="1" x14ac:dyDescent="0.25">
      <c r="A24" s="26">
        <v>3</v>
      </c>
      <c r="B24" s="26" t="s">
        <v>81</v>
      </c>
      <c r="C24" s="27">
        <v>3127</v>
      </c>
      <c r="D24" s="27">
        <v>6121</v>
      </c>
      <c r="E24" s="27">
        <v>61</v>
      </c>
      <c r="F24" s="44">
        <v>60001101732</v>
      </c>
      <c r="G24" s="41" t="s">
        <v>182</v>
      </c>
      <c r="H24" s="42" t="s">
        <v>271</v>
      </c>
      <c r="I24" s="43"/>
      <c r="J24" s="131" t="s">
        <v>31</v>
      </c>
      <c r="K24" s="33">
        <v>3990</v>
      </c>
      <c r="L24" s="33">
        <v>627</v>
      </c>
      <c r="M24" s="33">
        <f t="shared" si="24"/>
        <v>3363</v>
      </c>
      <c r="N24" s="34" t="s">
        <v>69</v>
      </c>
      <c r="O24" s="35">
        <v>48</v>
      </c>
      <c r="P24" s="36">
        <f>Q24+T24</f>
        <v>3942</v>
      </c>
      <c r="Q24" s="172">
        <f>SUM(R24:S24)</f>
        <v>627</v>
      </c>
      <c r="R24" s="140">
        <v>627</v>
      </c>
      <c r="S24" s="140">
        <v>0</v>
      </c>
      <c r="T24" s="174">
        <f>SUM(U24:V24)</f>
        <v>3315</v>
      </c>
      <c r="U24" s="175">
        <v>1464</v>
      </c>
      <c r="V24" s="175">
        <v>1851</v>
      </c>
      <c r="W24" s="37">
        <f>K24-O24-P24</f>
        <v>0</v>
      </c>
      <c r="X24" s="171"/>
      <c r="Y24" s="205">
        <v>198.15</v>
      </c>
      <c r="Z24" s="205">
        <v>65.540000000000006</v>
      </c>
      <c r="AA24" s="205" t="s">
        <v>317</v>
      </c>
    </row>
    <row r="25" spans="1:27" ht="48.75" customHeight="1" x14ac:dyDescent="0.25">
      <c r="A25" s="26">
        <v>4</v>
      </c>
      <c r="B25" s="26" t="s">
        <v>81</v>
      </c>
      <c r="C25" s="27">
        <v>3133</v>
      </c>
      <c r="D25" s="27">
        <v>6121</v>
      </c>
      <c r="E25" s="27">
        <v>61</v>
      </c>
      <c r="F25" s="44">
        <v>60001101738</v>
      </c>
      <c r="G25" s="287" t="s">
        <v>235</v>
      </c>
      <c r="H25" s="121" t="s">
        <v>241</v>
      </c>
      <c r="I25" s="45"/>
      <c r="J25" s="131" t="s">
        <v>434</v>
      </c>
      <c r="K25" s="33">
        <v>9702</v>
      </c>
      <c r="L25" s="33">
        <v>7700</v>
      </c>
      <c r="M25" s="33">
        <f t="shared" si="24"/>
        <v>2002</v>
      </c>
      <c r="N25" s="34" t="s">
        <v>69</v>
      </c>
      <c r="O25" s="35">
        <v>7702</v>
      </c>
      <c r="P25" s="36">
        <f t="shared" ref="P25:P36" si="30">Q25+T25</f>
        <v>2000</v>
      </c>
      <c r="Q25" s="172">
        <f t="shared" ref="Q25:Q36" si="31">SUM(R25:S25)</f>
        <v>0</v>
      </c>
      <c r="R25" s="140">
        <v>0</v>
      </c>
      <c r="S25" s="140">
        <v>0</v>
      </c>
      <c r="T25" s="174">
        <f t="shared" ref="T25:T36" si="32">SUM(U25:V25)</f>
        <v>2000</v>
      </c>
      <c r="U25" s="175">
        <v>0</v>
      </c>
      <c r="V25" s="175">
        <v>2000</v>
      </c>
      <c r="W25" s="37">
        <f t="shared" ref="W25:W36" si="33">K25-O25-P25</f>
        <v>0</v>
      </c>
      <c r="X25" s="171"/>
      <c r="Y25" s="205"/>
      <c r="Z25" s="205"/>
      <c r="AA25" s="205"/>
    </row>
    <row r="26" spans="1:27" ht="48.75" customHeight="1" x14ac:dyDescent="0.25">
      <c r="A26" s="26">
        <v>5</v>
      </c>
      <c r="B26" s="26" t="s">
        <v>81</v>
      </c>
      <c r="C26" s="27">
        <v>3133</v>
      </c>
      <c r="D26" s="27">
        <v>6121</v>
      </c>
      <c r="E26" s="27">
        <v>61</v>
      </c>
      <c r="F26" s="44">
        <v>60001101747</v>
      </c>
      <c r="G26" s="287" t="s">
        <v>236</v>
      </c>
      <c r="H26" s="121" t="s">
        <v>241</v>
      </c>
      <c r="I26" s="45"/>
      <c r="J26" s="131" t="s">
        <v>434</v>
      </c>
      <c r="K26" s="33">
        <v>11620</v>
      </c>
      <c r="L26" s="33">
        <v>9664</v>
      </c>
      <c r="M26" s="33">
        <f t="shared" si="24"/>
        <v>1956</v>
      </c>
      <c r="N26" s="34" t="s">
        <v>69</v>
      </c>
      <c r="O26" s="35">
        <v>9620</v>
      </c>
      <c r="P26" s="36">
        <f t="shared" si="30"/>
        <v>2000</v>
      </c>
      <c r="Q26" s="172">
        <f t="shared" si="31"/>
        <v>0</v>
      </c>
      <c r="R26" s="140">
        <v>0</v>
      </c>
      <c r="S26" s="140">
        <v>0</v>
      </c>
      <c r="T26" s="174">
        <f t="shared" si="32"/>
        <v>2000</v>
      </c>
      <c r="U26" s="175">
        <v>0</v>
      </c>
      <c r="V26" s="175">
        <v>2000</v>
      </c>
      <c r="W26" s="37">
        <f t="shared" si="33"/>
        <v>0</v>
      </c>
      <c r="X26" s="171"/>
      <c r="Y26" s="205"/>
      <c r="Z26" s="205"/>
      <c r="AA26" s="205"/>
    </row>
    <row r="27" spans="1:27" ht="55.5" customHeight="1" x14ac:dyDescent="0.25">
      <c r="A27" s="26">
        <v>6</v>
      </c>
      <c r="B27" s="26" t="s">
        <v>81</v>
      </c>
      <c r="C27" s="27">
        <v>3133</v>
      </c>
      <c r="D27" s="27">
        <v>6121</v>
      </c>
      <c r="E27" s="27">
        <v>61</v>
      </c>
      <c r="F27" s="44">
        <v>60001101748</v>
      </c>
      <c r="G27" s="287" t="s">
        <v>237</v>
      </c>
      <c r="H27" s="121" t="s">
        <v>241</v>
      </c>
      <c r="I27" s="45"/>
      <c r="J27" s="131" t="s">
        <v>434</v>
      </c>
      <c r="K27" s="33">
        <v>10770</v>
      </c>
      <c r="L27" s="33">
        <v>8730</v>
      </c>
      <c r="M27" s="33">
        <f t="shared" si="24"/>
        <v>2040</v>
      </c>
      <c r="N27" s="34" t="s">
        <v>69</v>
      </c>
      <c r="O27" s="35">
        <v>8770</v>
      </c>
      <c r="P27" s="36">
        <f t="shared" si="30"/>
        <v>2000</v>
      </c>
      <c r="Q27" s="172">
        <f t="shared" si="31"/>
        <v>0</v>
      </c>
      <c r="R27" s="140">
        <v>0</v>
      </c>
      <c r="S27" s="140">
        <v>0</v>
      </c>
      <c r="T27" s="174">
        <f t="shared" si="32"/>
        <v>2000</v>
      </c>
      <c r="U27" s="175">
        <v>0</v>
      </c>
      <c r="V27" s="175">
        <v>2000</v>
      </c>
      <c r="W27" s="37">
        <f t="shared" si="33"/>
        <v>0</v>
      </c>
      <c r="X27" s="171"/>
      <c r="Y27" s="205"/>
      <c r="Z27" s="205"/>
      <c r="AA27" s="205"/>
    </row>
    <row r="28" spans="1:27" ht="48.75" customHeight="1" x14ac:dyDescent="0.25">
      <c r="A28" s="26">
        <v>7</v>
      </c>
      <c r="B28" s="28" t="s">
        <v>33</v>
      </c>
      <c r="C28" s="27">
        <v>3133</v>
      </c>
      <c r="D28" s="27">
        <v>6121</v>
      </c>
      <c r="E28" s="27">
        <v>61</v>
      </c>
      <c r="F28" s="44">
        <v>60001101755</v>
      </c>
      <c r="G28" s="287" t="s">
        <v>238</v>
      </c>
      <c r="H28" s="121" t="s">
        <v>241</v>
      </c>
      <c r="I28" s="45"/>
      <c r="J28" s="131" t="s">
        <v>434</v>
      </c>
      <c r="K28" s="33">
        <v>10760</v>
      </c>
      <c r="L28" s="33">
        <v>6450</v>
      </c>
      <c r="M28" s="33">
        <f t="shared" si="24"/>
        <v>4310</v>
      </c>
      <c r="N28" s="34" t="s">
        <v>69</v>
      </c>
      <c r="O28" s="35">
        <v>7760</v>
      </c>
      <c r="P28" s="36">
        <f t="shared" si="30"/>
        <v>3000</v>
      </c>
      <c r="Q28" s="172">
        <f t="shared" si="31"/>
        <v>0</v>
      </c>
      <c r="R28" s="140">
        <v>0</v>
      </c>
      <c r="S28" s="140">
        <v>0</v>
      </c>
      <c r="T28" s="174">
        <f t="shared" si="32"/>
        <v>3000</v>
      </c>
      <c r="U28" s="175">
        <v>0</v>
      </c>
      <c r="V28" s="175">
        <v>3000</v>
      </c>
      <c r="W28" s="37">
        <f t="shared" si="33"/>
        <v>0</v>
      </c>
      <c r="X28" s="171"/>
      <c r="Y28" s="205"/>
      <c r="Z28" s="205"/>
      <c r="AA28" s="205"/>
    </row>
    <row r="29" spans="1:27" ht="55.5" customHeight="1" x14ac:dyDescent="0.25">
      <c r="A29" s="26">
        <v>8</v>
      </c>
      <c r="B29" s="28" t="s">
        <v>32</v>
      </c>
      <c r="C29" s="27">
        <v>3133</v>
      </c>
      <c r="D29" s="27">
        <v>6121</v>
      </c>
      <c r="E29" s="27">
        <v>61</v>
      </c>
      <c r="F29" s="44">
        <v>60001101762</v>
      </c>
      <c r="G29" s="287" t="s">
        <v>239</v>
      </c>
      <c r="H29" s="388" t="s">
        <v>241</v>
      </c>
      <c r="I29" s="389"/>
      <c r="J29" s="390" t="s">
        <v>434</v>
      </c>
      <c r="K29" s="279">
        <v>12520</v>
      </c>
      <c r="L29" s="33">
        <v>9390</v>
      </c>
      <c r="M29" s="33">
        <f t="shared" si="24"/>
        <v>3130</v>
      </c>
      <c r="N29" s="34" t="s">
        <v>69</v>
      </c>
      <c r="O29" s="35">
        <v>9520</v>
      </c>
      <c r="P29" s="308">
        <f t="shared" si="30"/>
        <v>3000</v>
      </c>
      <c r="Q29" s="172">
        <f t="shared" si="31"/>
        <v>0</v>
      </c>
      <c r="R29" s="140">
        <v>0</v>
      </c>
      <c r="S29" s="140">
        <v>0</v>
      </c>
      <c r="T29" s="174">
        <f>SUM(U29:V29)</f>
        <v>3000</v>
      </c>
      <c r="U29" s="175">
        <v>0</v>
      </c>
      <c r="V29" s="175">
        <v>3000</v>
      </c>
      <c r="W29" s="277">
        <f t="shared" si="33"/>
        <v>0</v>
      </c>
      <c r="X29" s="171"/>
      <c r="Y29" s="205"/>
      <c r="Z29" s="205"/>
      <c r="AA29" s="205"/>
    </row>
    <row r="30" spans="1:27" ht="48.75" customHeight="1" x14ac:dyDescent="0.25">
      <c r="A30" s="26">
        <v>9</v>
      </c>
      <c r="B30" s="28" t="s">
        <v>32</v>
      </c>
      <c r="C30" s="27">
        <v>3133</v>
      </c>
      <c r="D30" s="27">
        <v>6121</v>
      </c>
      <c r="E30" s="27">
        <v>61</v>
      </c>
      <c r="F30" s="44">
        <v>60001101763</v>
      </c>
      <c r="G30" s="287" t="s">
        <v>240</v>
      </c>
      <c r="H30" s="121" t="s">
        <v>241</v>
      </c>
      <c r="I30" s="45"/>
      <c r="J30" s="131" t="s">
        <v>434</v>
      </c>
      <c r="K30" s="33">
        <f>11910-2000</f>
        <v>9910</v>
      </c>
      <c r="L30" s="33">
        <v>7890</v>
      </c>
      <c r="M30" s="33">
        <f t="shared" si="24"/>
        <v>2020</v>
      </c>
      <c r="N30" s="34" t="s">
        <v>69</v>
      </c>
      <c r="O30" s="35">
        <v>7910</v>
      </c>
      <c r="P30" s="308">
        <f t="shared" si="30"/>
        <v>2000</v>
      </c>
      <c r="Q30" s="172">
        <f t="shared" si="31"/>
        <v>0</v>
      </c>
      <c r="R30" s="140">
        <v>0</v>
      </c>
      <c r="S30" s="140">
        <v>0</v>
      </c>
      <c r="T30" s="174">
        <f t="shared" si="32"/>
        <v>2000</v>
      </c>
      <c r="U30" s="175">
        <v>0</v>
      </c>
      <c r="V30" s="175">
        <v>2000</v>
      </c>
      <c r="W30" s="37">
        <f t="shared" si="33"/>
        <v>0</v>
      </c>
      <c r="X30" s="171"/>
      <c r="Y30" s="205"/>
      <c r="Z30" s="205"/>
      <c r="AA30" s="205"/>
    </row>
    <row r="31" spans="1:27" ht="55.5" customHeight="1" x14ac:dyDescent="0.25">
      <c r="A31" s="26">
        <v>10</v>
      </c>
      <c r="B31" s="28" t="s">
        <v>38</v>
      </c>
      <c r="C31" s="27">
        <v>3133</v>
      </c>
      <c r="D31" s="27">
        <v>6121</v>
      </c>
      <c r="E31" s="27">
        <v>61</v>
      </c>
      <c r="F31" s="44">
        <v>60001101771</v>
      </c>
      <c r="G31" s="287" t="s">
        <v>417</v>
      </c>
      <c r="H31" s="121" t="s">
        <v>241</v>
      </c>
      <c r="I31" s="45"/>
      <c r="J31" s="131" t="s">
        <v>434</v>
      </c>
      <c r="K31" s="279">
        <v>10000</v>
      </c>
      <c r="L31" s="279">
        <v>8000</v>
      </c>
      <c r="M31" s="33">
        <f t="shared" si="24"/>
        <v>2000</v>
      </c>
      <c r="N31" s="34" t="s">
        <v>80</v>
      </c>
      <c r="O31" s="35"/>
      <c r="P31" s="308">
        <f t="shared" si="30"/>
        <v>2000</v>
      </c>
      <c r="Q31" s="172">
        <f t="shared" si="31"/>
        <v>0</v>
      </c>
      <c r="R31" s="377">
        <v>0</v>
      </c>
      <c r="S31" s="140">
        <v>0</v>
      </c>
      <c r="T31" s="174">
        <f t="shared" si="32"/>
        <v>2000</v>
      </c>
      <c r="U31" s="175">
        <v>0</v>
      </c>
      <c r="V31" s="284">
        <v>2000</v>
      </c>
      <c r="W31" s="277">
        <f t="shared" si="33"/>
        <v>8000</v>
      </c>
      <c r="X31" s="379"/>
      <c r="Y31" s="205"/>
      <c r="Z31" s="205"/>
      <c r="AA31" s="205"/>
    </row>
    <row r="32" spans="1:27" ht="55.5" customHeight="1" x14ac:dyDescent="0.25">
      <c r="A32" s="26">
        <v>11</v>
      </c>
      <c r="B32" s="28" t="s">
        <v>32</v>
      </c>
      <c r="C32" s="27">
        <v>3133</v>
      </c>
      <c r="D32" s="27">
        <v>6121</v>
      </c>
      <c r="E32" s="27">
        <v>61</v>
      </c>
      <c r="F32" s="44">
        <v>60001101773</v>
      </c>
      <c r="G32" s="287" t="s">
        <v>428</v>
      </c>
      <c r="H32" s="121" t="s">
        <v>241</v>
      </c>
      <c r="I32" s="45"/>
      <c r="J32" s="131" t="s">
        <v>434</v>
      </c>
      <c r="K32" s="33">
        <v>10470</v>
      </c>
      <c r="L32" s="33">
        <v>7060</v>
      </c>
      <c r="M32" s="33">
        <f t="shared" si="24"/>
        <v>3410</v>
      </c>
      <c r="N32" s="34" t="s">
        <v>69</v>
      </c>
      <c r="O32" s="35">
        <v>8470</v>
      </c>
      <c r="P32" s="36">
        <f t="shared" si="30"/>
        <v>2000</v>
      </c>
      <c r="Q32" s="172">
        <f t="shared" si="31"/>
        <v>0</v>
      </c>
      <c r="R32" s="140">
        <v>0</v>
      </c>
      <c r="S32" s="140">
        <v>0</v>
      </c>
      <c r="T32" s="174">
        <f t="shared" si="32"/>
        <v>2000</v>
      </c>
      <c r="U32" s="175">
        <v>0</v>
      </c>
      <c r="V32" s="175">
        <v>2000</v>
      </c>
      <c r="W32" s="37">
        <f t="shared" si="33"/>
        <v>0</v>
      </c>
      <c r="X32" s="171"/>
      <c r="Y32" s="205"/>
      <c r="Z32" s="205"/>
      <c r="AA32" s="205"/>
    </row>
    <row r="33" spans="1:27" ht="55.5" customHeight="1" x14ac:dyDescent="0.25">
      <c r="A33" s="26">
        <v>12</v>
      </c>
      <c r="B33" s="28" t="s">
        <v>32</v>
      </c>
      <c r="C33" s="27">
        <v>3133</v>
      </c>
      <c r="D33" s="27">
        <v>6121</v>
      </c>
      <c r="E33" s="27">
        <v>61</v>
      </c>
      <c r="F33" s="44">
        <v>60001101774</v>
      </c>
      <c r="G33" s="287" t="s">
        <v>429</v>
      </c>
      <c r="H33" s="121" t="s">
        <v>241</v>
      </c>
      <c r="I33" s="45"/>
      <c r="J33" s="131" t="s">
        <v>433</v>
      </c>
      <c r="K33" s="279">
        <v>10080</v>
      </c>
      <c r="L33" s="33">
        <v>8080</v>
      </c>
      <c r="M33" s="33">
        <f>K33-L33</f>
        <v>2000</v>
      </c>
      <c r="N33" s="34" t="s">
        <v>69</v>
      </c>
      <c r="O33" s="35"/>
      <c r="P33" s="308">
        <f t="shared" si="30"/>
        <v>10080</v>
      </c>
      <c r="Q33" s="172">
        <f t="shared" si="31"/>
        <v>8080</v>
      </c>
      <c r="R33" s="140">
        <v>8080</v>
      </c>
      <c r="S33" s="140">
        <v>0</v>
      </c>
      <c r="T33" s="174">
        <f t="shared" si="32"/>
        <v>2000</v>
      </c>
      <c r="U33" s="175">
        <v>0</v>
      </c>
      <c r="V33" s="175">
        <v>2000</v>
      </c>
      <c r="W33" s="37">
        <f t="shared" si="33"/>
        <v>0</v>
      </c>
      <c r="X33" s="171"/>
      <c r="Y33" s="205"/>
      <c r="Z33" s="205"/>
      <c r="AA33" s="205"/>
    </row>
    <row r="34" spans="1:27" ht="55.5" customHeight="1" x14ac:dyDescent="0.25">
      <c r="A34" s="26">
        <v>13</v>
      </c>
      <c r="B34" s="28" t="s">
        <v>32</v>
      </c>
      <c r="C34" s="27">
        <v>3133</v>
      </c>
      <c r="D34" s="27">
        <v>6121</v>
      </c>
      <c r="E34" s="27">
        <v>61</v>
      </c>
      <c r="F34" s="44">
        <v>60001101775</v>
      </c>
      <c r="G34" s="287" t="s">
        <v>430</v>
      </c>
      <c r="H34" s="121" t="s">
        <v>241</v>
      </c>
      <c r="I34" s="45"/>
      <c r="J34" s="131" t="s">
        <v>433</v>
      </c>
      <c r="K34" s="279">
        <v>10080</v>
      </c>
      <c r="L34" s="33">
        <v>8080</v>
      </c>
      <c r="M34" s="33">
        <f t="shared" ref="M34:M36" si="34">K34-L34</f>
        <v>2000</v>
      </c>
      <c r="N34" s="34" t="s">
        <v>69</v>
      </c>
      <c r="O34" s="35"/>
      <c r="P34" s="308">
        <f t="shared" si="30"/>
        <v>10080</v>
      </c>
      <c r="Q34" s="172">
        <f t="shared" si="31"/>
        <v>8080</v>
      </c>
      <c r="R34" s="140">
        <v>8080</v>
      </c>
      <c r="S34" s="140">
        <v>0</v>
      </c>
      <c r="T34" s="174">
        <f t="shared" si="32"/>
        <v>2000</v>
      </c>
      <c r="U34" s="175">
        <v>0</v>
      </c>
      <c r="V34" s="175">
        <v>2000</v>
      </c>
      <c r="W34" s="37">
        <f t="shared" si="33"/>
        <v>0</v>
      </c>
      <c r="X34" s="171"/>
      <c r="Y34" s="205"/>
      <c r="Z34" s="205"/>
      <c r="AA34" s="205"/>
    </row>
    <row r="35" spans="1:27" ht="55.5" customHeight="1" x14ac:dyDescent="0.25">
      <c r="A35" s="26">
        <v>14</v>
      </c>
      <c r="B35" s="28" t="s">
        <v>33</v>
      </c>
      <c r="C35" s="27">
        <v>3133</v>
      </c>
      <c r="D35" s="27">
        <v>6121</v>
      </c>
      <c r="E35" s="27">
        <v>61</v>
      </c>
      <c r="F35" s="44">
        <v>60001101776</v>
      </c>
      <c r="G35" s="287" t="s">
        <v>431</v>
      </c>
      <c r="H35" s="121" t="s">
        <v>241</v>
      </c>
      <c r="I35" s="45"/>
      <c r="J35" s="131" t="s">
        <v>434</v>
      </c>
      <c r="K35" s="33">
        <v>8587</v>
      </c>
      <c r="L35" s="33">
        <v>6000</v>
      </c>
      <c r="M35" s="33">
        <f t="shared" si="34"/>
        <v>2587</v>
      </c>
      <c r="N35" s="34" t="s">
        <v>69</v>
      </c>
      <c r="O35" s="35">
        <v>6587</v>
      </c>
      <c r="P35" s="36">
        <f t="shared" si="30"/>
        <v>2000</v>
      </c>
      <c r="Q35" s="172">
        <f t="shared" si="31"/>
        <v>0</v>
      </c>
      <c r="R35" s="140">
        <v>0</v>
      </c>
      <c r="S35" s="140">
        <v>0</v>
      </c>
      <c r="T35" s="174">
        <f t="shared" si="32"/>
        <v>2000</v>
      </c>
      <c r="U35" s="175">
        <v>0</v>
      </c>
      <c r="V35" s="175">
        <v>2000</v>
      </c>
      <c r="W35" s="37">
        <f t="shared" si="33"/>
        <v>0</v>
      </c>
      <c r="X35" s="171"/>
      <c r="Y35" s="205"/>
      <c r="Z35" s="205"/>
      <c r="AA35" s="205"/>
    </row>
    <row r="36" spans="1:27" ht="55.5" customHeight="1" x14ac:dyDescent="0.25">
      <c r="A36" s="26">
        <v>15</v>
      </c>
      <c r="B36" s="28" t="s">
        <v>33</v>
      </c>
      <c r="C36" s="27">
        <v>3133</v>
      </c>
      <c r="D36" s="27">
        <v>6121</v>
      </c>
      <c r="E36" s="27">
        <v>61</v>
      </c>
      <c r="F36" s="44">
        <v>60001101777</v>
      </c>
      <c r="G36" s="287" t="s">
        <v>432</v>
      </c>
      <c r="H36" s="121" t="s">
        <v>241</v>
      </c>
      <c r="I36" s="45"/>
      <c r="J36" s="131" t="s">
        <v>434</v>
      </c>
      <c r="K36" s="33">
        <v>8585</v>
      </c>
      <c r="L36" s="33">
        <v>6000</v>
      </c>
      <c r="M36" s="33">
        <f t="shared" si="34"/>
        <v>2585</v>
      </c>
      <c r="N36" s="34" t="s">
        <v>69</v>
      </c>
      <c r="O36" s="35">
        <v>6585</v>
      </c>
      <c r="P36" s="36">
        <f t="shared" si="30"/>
        <v>2000</v>
      </c>
      <c r="Q36" s="172">
        <f t="shared" si="31"/>
        <v>0</v>
      </c>
      <c r="R36" s="140">
        <v>0</v>
      </c>
      <c r="S36" s="140">
        <v>0</v>
      </c>
      <c r="T36" s="174">
        <f t="shared" si="32"/>
        <v>2000</v>
      </c>
      <c r="U36" s="175">
        <v>0</v>
      </c>
      <c r="V36" s="175">
        <v>2000</v>
      </c>
      <c r="W36" s="37">
        <f t="shared" si="33"/>
        <v>0</v>
      </c>
      <c r="X36" s="171"/>
      <c r="Y36" s="205"/>
      <c r="Z36" s="205"/>
      <c r="AA36" s="205"/>
    </row>
    <row r="37" spans="1:27" ht="55.5" hidden="1" customHeight="1" x14ac:dyDescent="0.25">
      <c r="A37" s="26"/>
      <c r="B37" s="28"/>
      <c r="C37" s="27"/>
      <c r="D37" s="27"/>
      <c r="E37" s="27"/>
      <c r="F37" s="44"/>
      <c r="G37" s="287"/>
      <c r="H37" s="121"/>
      <c r="I37" s="45"/>
      <c r="J37" s="131"/>
      <c r="K37" s="33"/>
      <c r="L37" s="33"/>
      <c r="M37" s="33"/>
      <c r="N37" s="34"/>
      <c r="O37" s="35"/>
      <c r="P37" s="36"/>
      <c r="Q37" s="172"/>
      <c r="R37" s="140"/>
      <c r="S37" s="140"/>
      <c r="T37" s="174"/>
      <c r="U37" s="175"/>
      <c r="V37" s="175"/>
      <c r="W37" s="37"/>
      <c r="X37" s="171"/>
      <c r="Y37" s="205"/>
      <c r="Z37" s="205"/>
      <c r="AA37" s="205"/>
    </row>
    <row r="38" spans="1:27" ht="55.5" hidden="1" customHeight="1" x14ac:dyDescent="0.25">
      <c r="A38" s="26"/>
      <c r="B38" s="28"/>
      <c r="C38" s="27"/>
      <c r="D38" s="27"/>
      <c r="E38" s="27"/>
      <c r="F38" s="44"/>
      <c r="G38" s="41"/>
      <c r="H38" s="121"/>
      <c r="I38" s="45"/>
      <c r="J38" s="131"/>
      <c r="K38" s="33"/>
      <c r="L38" s="33"/>
      <c r="M38" s="33"/>
      <c r="N38" s="34"/>
      <c r="O38" s="35"/>
      <c r="P38" s="36"/>
      <c r="Q38" s="172"/>
      <c r="R38" s="140"/>
      <c r="S38" s="140"/>
      <c r="T38" s="174"/>
      <c r="U38" s="175"/>
      <c r="V38" s="175"/>
      <c r="W38" s="37"/>
      <c r="X38" s="171"/>
      <c r="Y38" s="205"/>
      <c r="Z38" s="205"/>
      <c r="AA38" s="205"/>
    </row>
    <row r="39" spans="1:27" s="227" customFormat="1" ht="25.5" customHeight="1" x14ac:dyDescent="0.3">
      <c r="A39" s="220" t="s">
        <v>189</v>
      </c>
      <c r="B39" s="221"/>
      <c r="C39" s="221"/>
      <c r="D39" s="221"/>
      <c r="E39" s="221"/>
      <c r="F39" s="221"/>
      <c r="G39" s="221"/>
      <c r="H39" s="221"/>
      <c r="I39" s="221"/>
      <c r="J39" s="221"/>
      <c r="K39" s="222">
        <f>SUM(K40:K60)</f>
        <v>732714</v>
      </c>
      <c r="L39" s="222">
        <f>SUM(L40:L60)</f>
        <v>44713</v>
      </c>
      <c r="M39" s="222">
        <f>SUM(M40:M60)</f>
        <v>688001</v>
      </c>
      <c r="N39" s="222"/>
      <c r="O39" s="222">
        <f t="shared" ref="O39:W39" si="35">SUM(O40:O60)</f>
        <v>3007</v>
      </c>
      <c r="P39" s="222">
        <f t="shared" si="35"/>
        <v>13950</v>
      </c>
      <c r="Q39" s="222">
        <f t="shared" si="35"/>
        <v>0</v>
      </c>
      <c r="R39" s="222">
        <f t="shared" si="35"/>
        <v>0</v>
      </c>
      <c r="S39" s="222">
        <f t="shared" si="35"/>
        <v>0</v>
      </c>
      <c r="T39" s="222">
        <f>SUM(T40:T60)</f>
        <v>13950</v>
      </c>
      <c r="U39" s="222">
        <f t="shared" si="35"/>
        <v>0</v>
      </c>
      <c r="V39" s="222">
        <f t="shared" si="35"/>
        <v>13950</v>
      </c>
      <c r="W39" s="222">
        <f t="shared" si="35"/>
        <v>715757</v>
      </c>
      <c r="X39" s="226"/>
      <c r="Y39" s="248"/>
      <c r="Z39" s="248"/>
      <c r="AA39" s="248"/>
    </row>
    <row r="40" spans="1:27" ht="97.5" customHeight="1" x14ac:dyDescent="0.25">
      <c r="A40" s="26">
        <v>1</v>
      </c>
      <c r="B40" s="26" t="s">
        <v>33</v>
      </c>
      <c r="C40" s="39">
        <v>3122</v>
      </c>
      <c r="D40" s="39">
        <v>6121</v>
      </c>
      <c r="E40" s="39">
        <v>61</v>
      </c>
      <c r="F40" s="238">
        <v>60001101474</v>
      </c>
      <c r="G40" s="161" t="s">
        <v>270</v>
      </c>
      <c r="H40" s="135" t="s">
        <v>247</v>
      </c>
      <c r="I40" s="43"/>
      <c r="J40" s="131" t="s">
        <v>269</v>
      </c>
      <c r="K40" s="33">
        <v>185400</v>
      </c>
      <c r="L40" s="279">
        <v>7000</v>
      </c>
      <c r="M40" s="33">
        <f>K40-L40</f>
        <v>178400</v>
      </c>
      <c r="N40" s="34" t="s">
        <v>273</v>
      </c>
      <c r="O40" s="35">
        <v>940</v>
      </c>
      <c r="P40" s="36">
        <f>Q40+T40</f>
        <v>500</v>
      </c>
      <c r="Q40" s="172">
        <f>SUM(R40:S40)</f>
        <v>0</v>
      </c>
      <c r="R40" s="140">
        <v>0</v>
      </c>
      <c r="S40" s="140">
        <v>0</v>
      </c>
      <c r="T40" s="174">
        <f>SUM(U40:V40)</f>
        <v>500</v>
      </c>
      <c r="U40" s="175">
        <v>0</v>
      </c>
      <c r="V40" s="284">
        <v>500</v>
      </c>
      <c r="W40" s="37">
        <f>K40-O40-P40</f>
        <v>183960</v>
      </c>
      <c r="X40" s="379"/>
      <c r="Y40" s="205"/>
      <c r="Z40" s="205"/>
      <c r="AA40" s="205"/>
    </row>
    <row r="41" spans="1:27" ht="138.75" customHeight="1" x14ac:dyDescent="0.25">
      <c r="A41" s="26">
        <v>2</v>
      </c>
      <c r="B41" s="28" t="s">
        <v>32</v>
      </c>
      <c r="C41" s="27">
        <v>3122</v>
      </c>
      <c r="D41" s="27">
        <v>6121</v>
      </c>
      <c r="E41" s="27">
        <v>61</v>
      </c>
      <c r="F41" s="162">
        <v>60001101651</v>
      </c>
      <c r="G41" s="161" t="s">
        <v>242</v>
      </c>
      <c r="H41" s="135" t="s">
        <v>297</v>
      </c>
      <c r="I41" s="45"/>
      <c r="J41" s="131" t="s">
        <v>272</v>
      </c>
      <c r="K41" s="279">
        <v>33500</v>
      </c>
      <c r="L41" s="279"/>
      <c r="M41" s="33">
        <f t="shared" ref="M41:M51" si="36">K41-L41</f>
        <v>33500</v>
      </c>
      <c r="N41" s="34" t="s">
        <v>273</v>
      </c>
      <c r="O41" s="35">
        <v>0</v>
      </c>
      <c r="P41" s="36">
        <f t="shared" ref="P41:P51" si="37">Q41+T41</f>
        <v>1000</v>
      </c>
      <c r="Q41" s="172">
        <f t="shared" ref="Q41:Q51" si="38">SUM(R41:S41)</f>
        <v>0</v>
      </c>
      <c r="R41" s="35">
        <v>0</v>
      </c>
      <c r="S41" s="35">
        <v>0</v>
      </c>
      <c r="T41" s="174">
        <f t="shared" ref="T41:T51" si="39">SUM(U41:V41)</f>
        <v>1000</v>
      </c>
      <c r="U41" s="175">
        <v>0</v>
      </c>
      <c r="V41" s="175">
        <v>1000</v>
      </c>
      <c r="W41" s="37">
        <f t="shared" ref="W41:W51" si="40">K41-O41-P41</f>
        <v>32500</v>
      </c>
      <c r="X41" s="214"/>
      <c r="Y41" s="205"/>
      <c r="Z41" s="205"/>
      <c r="AA41" s="205"/>
    </row>
    <row r="42" spans="1:27" ht="59.25" customHeight="1" x14ac:dyDescent="0.25">
      <c r="A42" s="26">
        <v>3</v>
      </c>
      <c r="B42" s="27" t="s">
        <v>33</v>
      </c>
      <c r="C42" s="28">
        <v>3127</v>
      </c>
      <c r="D42" s="28">
        <v>6121</v>
      </c>
      <c r="E42" s="28">
        <v>61</v>
      </c>
      <c r="F42" s="29">
        <v>60001101597</v>
      </c>
      <c r="G42" s="288" t="s">
        <v>91</v>
      </c>
      <c r="H42" s="121" t="s">
        <v>312</v>
      </c>
      <c r="I42" s="32"/>
      <c r="J42" s="131" t="s">
        <v>63</v>
      </c>
      <c r="K42" s="279">
        <v>35000</v>
      </c>
      <c r="L42" s="33">
        <v>11228</v>
      </c>
      <c r="M42" s="33">
        <f>K42-L42</f>
        <v>23772</v>
      </c>
      <c r="N42" s="34">
        <v>2025</v>
      </c>
      <c r="O42" s="35">
        <v>479</v>
      </c>
      <c r="P42" s="308">
        <f>Q42+T42</f>
        <v>900</v>
      </c>
      <c r="Q42" s="172">
        <f>SUM(R42:S42)</f>
        <v>0</v>
      </c>
      <c r="R42" s="276">
        <v>0</v>
      </c>
      <c r="S42" s="35">
        <v>0</v>
      </c>
      <c r="T42" s="174">
        <f>SUM(U42:V42)</f>
        <v>900</v>
      </c>
      <c r="U42" s="277">
        <v>0</v>
      </c>
      <c r="V42" s="277">
        <v>900</v>
      </c>
      <c r="W42" s="37">
        <f t="shared" ref="W42" si="41">K42-O42-P42</f>
        <v>33621</v>
      </c>
      <c r="X42" s="103" t="s">
        <v>248</v>
      </c>
      <c r="Y42" s="205">
        <v>29.15</v>
      </c>
      <c r="Z42" s="205">
        <v>9.64</v>
      </c>
      <c r="AA42" s="205" t="s">
        <v>313</v>
      </c>
    </row>
    <row r="43" spans="1:27" ht="66.75" customHeight="1" x14ac:dyDescent="0.25">
      <c r="A43" s="26">
        <v>4</v>
      </c>
      <c r="B43" s="26" t="s">
        <v>33</v>
      </c>
      <c r="C43" s="39">
        <v>3127</v>
      </c>
      <c r="D43" s="39">
        <v>6121</v>
      </c>
      <c r="E43" s="39">
        <v>61</v>
      </c>
      <c r="F43" s="40">
        <v>60001101598</v>
      </c>
      <c r="G43" s="287" t="s">
        <v>92</v>
      </c>
      <c r="H43" s="121" t="s">
        <v>312</v>
      </c>
      <c r="I43" s="43"/>
      <c r="J43" s="131" t="s">
        <v>63</v>
      </c>
      <c r="K43" s="33">
        <v>28720</v>
      </c>
      <c r="L43" s="33">
        <v>4852</v>
      </c>
      <c r="M43" s="33">
        <f>K43-L43</f>
        <v>23868</v>
      </c>
      <c r="N43" s="34">
        <v>2025</v>
      </c>
      <c r="O43" s="35">
        <v>29</v>
      </c>
      <c r="P43" s="36">
        <f>Q43+T43</f>
        <v>600</v>
      </c>
      <c r="Q43" s="172">
        <f>SUM(R43:S43)</f>
        <v>0</v>
      </c>
      <c r="R43" s="35">
        <v>0</v>
      </c>
      <c r="S43" s="35">
        <v>0</v>
      </c>
      <c r="T43" s="174">
        <f t="shared" ref="T43" si="42">SUM(U43:V43)</f>
        <v>600</v>
      </c>
      <c r="U43" s="37">
        <v>0</v>
      </c>
      <c r="V43" s="37">
        <v>600</v>
      </c>
      <c r="W43" s="37">
        <f>K43-O43-P43</f>
        <v>28091</v>
      </c>
      <c r="X43" s="103" t="s">
        <v>248</v>
      </c>
      <c r="Y43" s="205">
        <v>89.95</v>
      </c>
      <c r="Z43" s="205">
        <v>27.25</v>
      </c>
      <c r="AA43" s="205"/>
    </row>
    <row r="44" spans="1:27" ht="92.25" customHeight="1" x14ac:dyDescent="0.25">
      <c r="A44" s="26">
        <v>5</v>
      </c>
      <c r="B44" s="28" t="s">
        <v>32</v>
      </c>
      <c r="C44" s="27">
        <v>3127</v>
      </c>
      <c r="D44" s="27">
        <v>6121</v>
      </c>
      <c r="E44" s="27">
        <v>61</v>
      </c>
      <c r="F44" s="44">
        <v>60001101599</v>
      </c>
      <c r="G44" s="287" t="s">
        <v>93</v>
      </c>
      <c r="H44" s="121" t="s">
        <v>311</v>
      </c>
      <c r="I44" s="45"/>
      <c r="J44" s="131" t="s">
        <v>63</v>
      </c>
      <c r="K44" s="279">
        <v>50000</v>
      </c>
      <c r="L44" s="33">
        <v>19509</v>
      </c>
      <c r="M44" s="33">
        <f>K44-L44</f>
        <v>30491</v>
      </c>
      <c r="N44" s="34">
        <v>2025</v>
      </c>
      <c r="O44" s="35">
        <v>19</v>
      </c>
      <c r="P44" s="308">
        <f>Q44+T44</f>
        <v>2200</v>
      </c>
      <c r="Q44" s="172">
        <f>SUM(R44:S44)</f>
        <v>0</v>
      </c>
      <c r="R44" s="35">
        <v>0</v>
      </c>
      <c r="S44" s="35">
        <v>0</v>
      </c>
      <c r="T44" s="174">
        <f>SUM(U44:V44)</f>
        <v>2200</v>
      </c>
      <c r="U44" s="37">
        <v>0</v>
      </c>
      <c r="V44" s="37">
        <v>2200</v>
      </c>
      <c r="W44" s="37">
        <f>K44-O44-P44</f>
        <v>47781</v>
      </c>
      <c r="X44" s="103" t="s">
        <v>248</v>
      </c>
      <c r="Y44" s="205">
        <v>82.07</v>
      </c>
      <c r="Z44" s="205">
        <v>24.52</v>
      </c>
      <c r="AA44" s="205" t="s">
        <v>313</v>
      </c>
    </row>
    <row r="45" spans="1:27" s="102" customFormat="1" ht="51.75" customHeight="1" x14ac:dyDescent="0.25">
      <c r="A45" s="26">
        <v>6</v>
      </c>
      <c r="B45" s="280" t="s">
        <v>30</v>
      </c>
      <c r="C45" s="281">
        <v>3127</v>
      </c>
      <c r="D45" s="370">
        <v>6121</v>
      </c>
      <c r="E45" s="370">
        <v>61</v>
      </c>
      <c r="F45" s="410">
        <v>60001101781</v>
      </c>
      <c r="G45" s="287" t="s">
        <v>476</v>
      </c>
      <c r="H45" s="135" t="s">
        <v>297</v>
      </c>
      <c r="I45" s="105" t="s">
        <v>459</v>
      </c>
      <c r="J45" s="372" t="s">
        <v>249</v>
      </c>
      <c r="K45" s="279">
        <v>30000</v>
      </c>
      <c r="L45" s="33"/>
      <c r="M45" s="33">
        <f>K45-L45</f>
        <v>30000</v>
      </c>
      <c r="N45" s="104">
        <v>2026</v>
      </c>
      <c r="O45" s="35"/>
      <c r="P45" s="36">
        <f>Q45+T45</f>
        <v>500</v>
      </c>
      <c r="Q45" s="172">
        <f>SUM(R45:S45)</f>
        <v>0</v>
      </c>
      <c r="R45" s="35">
        <v>0</v>
      </c>
      <c r="S45" s="35">
        <v>0</v>
      </c>
      <c r="T45" s="174">
        <f>SUM(U45:V45)</f>
        <v>500</v>
      </c>
      <c r="U45" s="175">
        <v>0</v>
      </c>
      <c r="V45" s="175">
        <v>500</v>
      </c>
      <c r="W45" s="37">
        <f>K45-O45-P45</f>
        <v>29500</v>
      </c>
      <c r="X45" s="373"/>
      <c r="Y45" s="289"/>
      <c r="Z45" s="289"/>
      <c r="AA45" s="289"/>
    </row>
    <row r="46" spans="1:27" ht="191.25" customHeight="1" x14ac:dyDescent="0.25">
      <c r="A46" s="26">
        <v>7</v>
      </c>
      <c r="B46" s="280" t="s">
        <v>33</v>
      </c>
      <c r="C46" s="281">
        <v>3121</v>
      </c>
      <c r="D46" s="27">
        <v>6121</v>
      </c>
      <c r="E46" s="27">
        <v>61</v>
      </c>
      <c r="F46" s="162">
        <v>60001101653</v>
      </c>
      <c r="G46" s="161" t="s">
        <v>183</v>
      </c>
      <c r="H46" s="135" t="s">
        <v>298</v>
      </c>
      <c r="I46" s="45"/>
      <c r="J46" s="131" t="s">
        <v>272</v>
      </c>
      <c r="K46" s="33">
        <v>33298</v>
      </c>
      <c r="L46" s="279"/>
      <c r="M46" s="33">
        <f t="shared" si="36"/>
        <v>33298</v>
      </c>
      <c r="N46" s="34" t="s">
        <v>273</v>
      </c>
      <c r="O46" s="35">
        <v>300</v>
      </c>
      <c r="P46" s="36">
        <f t="shared" si="37"/>
        <v>1400</v>
      </c>
      <c r="Q46" s="172">
        <f t="shared" si="38"/>
        <v>0</v>
      </c>
      <c r="R46" s="35">
        <v>0</v>
      </c>
      <c r="S46" s="35">
        <v>0</v>
      </c>
      <c r="T46" s="174">
        <f t="shared" si="39"/>
        <v>1400</v>
      </c>
      <c r="U46" s="175">
        <v>0</v>
      </c>
      <c r="V46" s="175">
        <v>1400</v>
      </c>
      <c r="W46" s="37">
        <f t="shared" si="40"/>
        <v>31598</v>
      </c>
      <c r="X46" s="214"/>
      <c r="Y46" s="205"/>
      <c r="Z46" s="205"/>
      <c r="AA46" s="205"/>
    </row>
    <row r="47" spans="1:27" ht="245.25" customHeight="1" x14ac:dyDescent="0.25">
      <c r="A47" s="26">
        <v>8</v>
      </c>
      <c r="B47" s="280" t="s">
        <v>32</v>
      </c>
      <c r="C47" s="281">
        <v>3121</v>
      </c>
      <c r="D47" s="27">
        <v>6121</v>
      </c>
      <c r="E47" s="27">
        <v>61</v>
      </c>
      <c r="F47" s="162">
        <v>60001101654</v>
      </c>
      <c r="G47" s="161" t="s">
        <v>184</v>
      </c>
      <c r="H47" s="135" t="s">
        <v>394</v>
      </c>
      <c r="I47" s="45"/>
      <c r="J47" s="131" t="s">
        <v>272</v>
      </c>
      <c r="K47" s="279">
        <v>25500</v>
      </c>
      <c r="L47" s="279"/>
      <c r="M47" s="33">
        <f t="shared" si="36"/>
        <v>25500</v>
      </c>
      <c r="N47" s="34" t="s">
        <v>273</v>
      </c>
      <c r="O47" s="35">
        <v>544</v>
      </c>
      <c r="P47" s="36">
        <f t="shared" si="37"/>
        <v>300</v>
      </c>
      <c r="Q47" s="172">
        <f t="shared" si="38"/>
        <v>0</v>
      </c>
      <c r="R47" s="35">
        <v>0</v>
      </c>
      <c r="S47" s="35">
        <v>0</v>
      </c>
      <c r="T47" s="174">
        <f t="shared" si="39"/>
        <v>300</v>
      </c>
      <c r="U47" s="175">
        <v>0</v>
      </c>
      <c r="V47" s="175">
        <v>300</v>
      </c>
      <c r="W47" s="37">
        <f t="shared" si="40"/>
        <v>24656</v>
      </c>
      <c r="X47" s="214"/>
      <c r="Y47" s="205"/>
      <c r="Z47" s="205"/>
      <c r="AA47" s="205"/>
    </row>
    <row r="48" spans="1:27" ht="59.25" customHeight="1" x14ac:dyDescent="0.25">
      <c r="A48" s="26">
        <v>9</v>
      </c>
      <c r="B48" s="280" t="s">
        <v>32</v>
      </c>
      <c r="C48" s="281">
        <v>3127</v>
      </c>
      <c r="D48" s="27">
        <v>6121</v>
      </c>
      <c r="E48" s="27">
        <v>61</v>
      </c>
      <c r="F48" s="162">
        <v>60001101655</v>
      </c>
      <c r="G48" s="161" t="s">
        <v>208</v>
      </c>
      <c r="H48" s="135" t="s">
        <v>299</v>
      </c>
      <c r="I48" s="45"/>
      <c r="J48" s="131" t="s">
        <v>272</v>
      </c>
      <c r="K48" s="279">
        <v>80000</v>
      </c>
      <c r="L48" s="279"/>
      <c r="M48" s="33">
        <f t="shared" si="36"/>
        <v>80000</v>
      </c>
      <c r="N48" s="34" t="s">
        <v>274</v>
      </c>
      <c r="O48" s="35">
        <v>0</v>
      </c>
      <c r="P48" s="36">
        <f t="shared" si="37"/>
        <v>1000</v>
      </c>
      <c r="Q48" s="172">
        <f t="shared" si="38"/>
        <v>0</v>
      </c>
      <c r="R48" s="35">
        <v>0</v>
      </c>
      <c r="S48" s="35">
        <v>0</v>
      </c>
      <c r="T48" s="174">
        <f t="shared" si="39"/>
        <v>1000</v>
      </c>
      <c r="U48" s="175">
        <v>0</v>
      </c>
      <c r="V48" s="175">
        <v>1000</v>
      </c>
      <c r="W48" s="37">
        <f t="shared" si="40"/>
        <v>79000</v>
      </c>
      <c r="X48" s="214"/>
      <c r="Y48" s="205"/>
      <c r="Z48" s="205"/>
      <c r="AA48" s="205"/>
    </row>
    <row r="49" spans="1:27" ht="138.75" customHeight="1" x14ac:dyDescent="0.25">
      <c r="A49" s="26">
        <v>10</v>
      </c>
      <c r="B49" s="280" t="s">
        <v>33</v>
      </c>
      <c r="C49" s="281">
        <v>3127</v>
      </c>
      <c r="D49" s="27">
        <v>6121</v>
      </c>
      <c r="E49" s="27">
        <v>61</v>
      </c>
      <c r="F49" s="162">
        <v>60001101656</v>
      </c>
      <c r="G49" s="161" t="s">
        <v>185</v>
      </c>
      <c r="H49" s="135" t="s">
        <v>300</v>
      </c>
      <c r="I49" s="45" t="s">
        <v>37</v>
      </c>
      <c r="J49" s="131" t="s">
        <v>31</v>
      </c>
      <c r="K49" s="279">
        <v>71364</v>
      </c>
      <c r="L49" s="279"/>
      <c r="M49" s="33">
        <f>K49-L49</f>
        <v>71364</v>
      </c>
      <c r="N49" s="34" t="s">
        <v>90</v>
      </c>
      <c r="O49" s="35">
        <v>696</v>
      </c>
      <c r="P49" s="36">
        <f>Q49+T49</f>
        <v>500</v>
      </c>
      <c r="Q49" s="172">
        <f>SUM(R49:S49)</f>
        <v>0</v>
      </c>
      <c r="R49" s="35">
        <v>0</v>
      </c>
      <c r="S49" s="35">
        <v>0</v>
      </c>
      <c r="T49" s="174">
        <f>SUM(U49:V49)</f>
        <v>500</v>
      </c>
      <c r="U49" s="175">
        <v>0</v>
      </c>
      <c r="V49" s="284">
        <v>500</v>
      </c>
      <c r="W49" s="37">
        <f>K49-O49-P49</f>
        <v>70168</v>
      </c>
      <c r="X49" s="214"/>
      <c r="Y49" s="205"/>
      <c r="Z49" s="205"/>
      <c r="AA49" s="205"/>
    </row>
    <row r="50" spans="1:27" ht="136.5" customHeight="1" x14ac:dyDescent="0.25">
      <c r="A50" s="26">
        <v>11</v>
      </c>
      <c r="B50" s="280" t="s">
        <v>81</v>
      </c>
      <c r="C50" s="281">
        <v>3127</v>
      </c>
      <c r="D50" s="27">
        <v>6121</v>
      </c>
      <c r="E50" s="27">
        <v>61</v>
      </c>
      <c r="F50" s="162">
        <v>60001101658</v>
      </c>
      <c r="G50" s="161" t="s">
        <v>186</v>
      </c>
      <c r="H50" s="365" t="s">
        <v>301</v>
      </c>
      <c r="I50" s="45"/>
      <c r="J50" s="131" t="s">
        <v>272</v>
      </c>
      <c r="K50" s="279">
        <v>80000</v>
      </c>
      <c r="L50" s="279"/>
      <c r="M50" s="33">
        <f t="shared" si="36"/>
        <v>80000</v>
      </c>
      <c r="N50" s="34" t="s">
        <v>274</v>
      </c>
      <c r="O50" s="35">
        <v>0</v>
      </c>
      <c r="P50" s="36">
        <f t="shared" si="37"/>
        <v>1500</v>
      </c>
      <c r="Q50" s="172">
        <f t="shared" si="38"/>
        <v>0</v>
      </c>
      <c r="R50" s="35">
        <v>0</v>
      </c>
      <c r="S50" s="35">
        <v>0</v>
      </c>
      <c r="T50" s="174">
        <f t="shared" si="39"/>
        <v>1500</v>
      </c>
      <c r="U50" s="175">
        <v>0</v>
      </c>
      <c r="V50" s="175">
        <v>1500</v>
      </c>
      <c r="W50" s="37">
        <f t="shared" si="40"/>
        <v>78500</v>
      </c>
      <c r="X50" s="214"/>
      <c r="Y50" s="205"/>
      <c r="Z50" s="205"/>
      <c r="AA50" s="205"/>
    </row>
    <row r="51" spans="1:27" ht="223.5" customHeight="1" x14ac:dyDescent="0.25">
      <c r="A51" s="26">
        <v>12</v>
      </c>
      <c r="B51" s="280" t="s">
        <v>38</v>
      </c>
      <c r="C51" s="281">
        <v>3127</v>
      </c>
      <c r="D51" s="27">
        <v>6121</v>
      </c>
      <c r="E51" s="27">
        <v>61</v>
      </c>
      <c r="F51" s="162">
        <v>60001101659</v>
      </c>
      <c r="G51" s="161" t="s">
        <v>187</v>
      </c>
      <c r="H51" s="135" t="s">
        <v>302</v>
      </c>
      <c r="I51" s="45"/>
      <c r="J51" s="131" t="s">
        <v>272</v>
      </c>
      <c r="K51" s="279">
        <v>45000</v>
      </c>
      <c r="L51" s="279"/>
      <c r="M51" s="33">
        <f t="shared" si="36"/>
        <v>45000</v>
      </c>
      <c r="N51" s="34"/>
      <c r="O51" s="35"/>
      <c r="P51" s="36">
        <f t="shared" si="37"/>
        <v>1000</v>
      </c>
      <c r="Q51" s="172">
        <f t="shared" si="38"/>
        <v>0</v>
      </c>
      <c r="R51" s="35">
        <v>0</v>
      </c>
      <c r="S51" s="35">
        <v>0</v>
      </c>
      <c r="T51" s="174">
        <f t="shared" si="39"/>
        <v>1000</v>
      </c>
      <c r="U51" s="175">
        <v>0</v>
      </c>
      <c r="V51" s="284">
        <v>1000</v>
      </c>
      <c r="W51" s="37">
        <f t="shared" si="40"/>
        <v>44000</v>
      </c>
      <c r="X51" s="214"/>
      <c r="Y51" s="205"/>
      <c r="Z51" s="205"/>
      <c r="AA51" s="205"/>
    </row>
    <row r="52" spans="1:27" ht="105" customHeight="1" x14ac:dyDescent="0.25">
      <c r="A52" s="26">
        <v>13</v>
      </c>
      <c r="B52" s="282" t="s">
        <v>33</v>
      </c>
      <c r="C52" s="283">
        <v>3127</v>
      </c>
      <c r="D52" s="39">
        <v>6121</v>
      </c>
      <c r="E52" s="39">
        <v>61</v>
      </c>
      <c r="F52" s="40">
        <v>60001101662</v>
      </c>
      <c r="G52" s="41" t="s">
        <v>188</v>
      </c>
      <c r="H52" s="121" t="s">
        <v>303</v>
      </c>
      <c r="I52" s="43"/>
      <c r="J52" s="131" t="s">
        <v>272</v>
      </c>
      <c r="K52" s="279">
        <v>20000</v>
      </c>
      <c r="L52" s="279"/>
      <c r="M52" s="33">
        <f>K52-L52</f>
        <v>20000</v>
      </c>
      <c r="N52" s="34"/>
      <c r="O52" s="35"/>
      <c r="P52" s="36">
        <f>Q52+T52</f>
        <v>500</v>
      </c>
      <c r="Q52" s="172">
        <f>SUM(R52:S52)</f>
        <v>0</v>
      </c>
      <c r="R52" s="35">
        <v>0</v>
      </c>
      <c r="S52" s="35">
        <v>0</v>
      </c>
      <c r="T52" s="174">
        <f>SUM(U52:V52)</f>
        <v>500</v>
      </c>
      <c r="U52" s="175">
        <v>0</v>
      </c>
      <c r="V52" s="175">
        <v>500</v>
      </c>
      <c r="W52" s="37">
        <f>K52-O52-P52</f>
        <v>19500</v>
      </c>
      <c r="X52" s="171"/>
      <c r="Y52" s="205"/>
      <c r="Z52" s="205"/>
      <c r="AA52" s="205"/>
    </row>
    <row r="53" spans="1:27" ht="144.75" customHeight="1" x14ac:dyDescent="0.25">
      <c r="A53" s="26">
        <v>14</v>
      </c>
      <c r="B53" s="280" t="s">
        <v>33</v>
      </c>
      <c r="C53" s="281">
        <v>3127</v>
      </c>
      <c r="D53" s="27">
        <v>6121</v>
      </c>
      <c r="E53" s="27">
        <v>61</v>
      </c>
      <c r="F53" s="44">
        <v>60001101668</v>
      </c>
      <c r="G53" s="41" t="s">
        <v>190</v>
      </c>
      <c r="H53" s="121" t="s">
        <v>304</v>
      </c>
      <c r="I53" s="45"/>
      <c r="J53" s="131" t="s">
        <v>272</v>
      </c>
      <c r="K53" s="279">
        <v>5000</v>
      </c>
      <c r="L53" s="279"/>
      <c r="M53" s="33">
        <f>K53-L53</f>
        <v>5000</v>
      </c>
      <c r="N53" s="34"/>
      <c r="O53" s="35"/>
      <c r="P53" s="36">
        <f>Q53+T53</f>
        <v>500</v>
      </c>
      <c r="Q53" s="172">
        <f>SUM(R53:S53)</f>
        <v>0</v>
      </c>
      <c r="R53" s="35">
        <v>0</v>
      </c>
      <c r="S53" s="35">
        <v>0</v>
      </c>
      <c r="T53" s="174">
        <f>SUM(U53:V53)</f>
        <v>500</v>
      </c>
      <c r="U53" s="175">
        <v>0</v>
      </c>
      <c r="V53" s="175">
        <v>500</v>
      </c>
      <c r="W53" s="37">
        <f>K53-O53-P53</f>
        <v>4500</v>
      </c>
      <c r="X53" s="171"/>
      <c r="Y53" s="205"/>
      <c r="Z53" s="205"/>
      <c r="AA53" s="205"/>
    </row>
    <row r="54" spans="1:27" s="102" customFormat="1" ht="51.75" customHeight="1" x14ac:dyDescent="0.25">
      <c r="A54" s="26">
        <v>15</v>
      </c>
      <c r="B54" s="280" t="s">
        <v>32</v>
      </c>
      <c r="C54" s="281">
        <v>3133</v>
      </c>
      <c r="D54" s="374">
        <v>6121</v>
      </c>
      <c r="E54" s="374">
        <v>61</v>
      </c>
      <c r="F54" s="410">
        <v>60001101783</v>
      </c>
      <c r="G54" s="41" t="s">
        <v>250</v>
      </c>
      <c r="H54" s="42" t="s">
        <v>285</v>
      </c>
      <c r="I54" s="105"/>
      <c r="J54" s="375" t="s">
        <v>249</v>
      </c>
      <c r="K54" s="33">
        <v>880</v>
      </c>
      <c r="L54" s="33">
        <v>144</v>
      </c>
      <c r="M54" s="33">
        <f>K54-L54</f>
        <v>736</v>
      </c>
      <c r="N54" s="104">
        <v>2026</v>
      </c>
      <c r="O54" s="35"/>
      <c r="P54" s="36">
        <f>Q54+T54</f>
        <v>200</v>
      </c>
      <c r="Q54" s="172">
        <f>SUM(R54:S54)</f>
        <v>0</v>
      </c>
      <c r="R54" s="35">
        <v>0</v>
      </c>
      <c r="S54" s="35">
        <v>0</v>
      </c>
      <c r="T54" s="174">
        <f>SUM(U54:V54)</f>
        <v>200</v>
      </c>
      <c r="U54" s="175">
        <v>0</v>
      </c>
      <c r="V54" s="175">
        <v>200</v>
      </c>
      <c r="W54" s="37">
        <f>K54-O54-P54</f>
        <v>680</v>
      </c>
      <c r="X54" s="376"/>
      <c r="Y54" s="289"/>
      <c r="Z54" s="289"/>
      <c r="AA54" s="289"/>
    </row>
    <row r="55" spans="1:27" s="102" customFormat="1" ht="67.5" customHeight="1" x14ac:dyDescent="0.25">
      <c r="A55" s="26">
        <v>16</v>
      </c>
      <c r="B55" s="280" t="s">
        <v>32</v>
      </c>
      <c r="C55" s="281">
        <v>3122</v>
      </c>
      <c r="D55" s="374">
        <v>6121</v>
      </c>
      <c r="E55" s="374">
        <v>61</v>
      </c>
      <c r="F55" s="410">
        <v>60001101784</v>
      </c>
      <c r="G55" s="41" t="s">
        <v>283</v>
      </c>
      <c r="H55" s="42" t="s">
        <v>285</v>
      </c>
      <c r="I55" s="105"/>
      <c r="J55" s="375" t="s">
        <v>249</v>
      </c>
      <c r="K55" s="33">
        <v>2311</v>
      </c>
      <c r="L55" s="33">
        <v>552</v>
      </c>
      <c r="M55" s="33">
        <f>K55-L55</f>
        <v>1759</v>
      </c>
      <c r="N55" s="104">
        <v>2026</v>
      </c>
      <c r="O55" s="35"/>
      <c r="P55" s="36">
        <f>Q55+T55</f>
        <v>270</v>
      </c>
      <c r="Q55" s="172">
        <f>SUM(R55:S55)</f>
        <v>0</v>
      </c>
      <c r="R55" s="35">
        <v>0</v>
      </c>
      <c r="S55" s="35">
        <v>0</v>
      </c>
      <c r="T55" s="174">
        <f>SUM(U55:V55)</f>
        <v>270</v>
      </c>
      <c r="U55" s="175">
        <v>0</v>
      </c>
      <c r="V55" s="175">
        <v>270</v>
      </c>
      <c r="W55" s="37">
        <f>K55-O55-P55</f>
        <v>2041</v>
      </c>
      <c r="X55" s="376"/>
      <c r="Y55" s="289"/>
      <c r="Z55" s="289"/>
      <c r="AA55" s="289"/>
    </row>
    <row r="56" spans="1:27" s="102" customFormat="1" ht="51.75" customHeight="1" x14ac:dyDescent="0.25">
      <c r="A56" s="26">
        <v>17</v>
      </c>
      <c r="B56" s="280" t="s">
        <v>30</v>
      </c>
      <c r="C56" s="281">
        <v>3133</v>
      </c>
      <c r="D56" s="374">
        <v>6121</v>
      </c>
      <c r="E56" s="374">
        <v>61</v>
      </c>
      <c r="F56" s="410">
        <v>60001101785</v>
      </c>
      <c r="G56" s="41" t="s">
        <v>284</v>
      </c>
      <c r="H56" s="42" t="s">
        <v>285</v>
      </c>
      <c r="I56" s="105"/>
      <c r="J56" s="375" t="s">
        <v>249</v>
      </c>
      <c r="K56" s="33">
        <v>950</v>
      </c>
      <c r="L56" s="33">
        <v>162</v>
      </c>
      <c r="M56" s="33">
        <f>K56-L56</f>
        <v>788</v>
      </c>
      <c r="N56" s="104">
        <v>2026</v>
      </c>
      <c r="O56" s="35"/>
      <c r="P56" s="36">
        <f>Q56+T56</f>
        <v>210</v>
      </c>
      <c r="Q56" s="172">
        <f>SUM(R56:S56)</f>
        <v>0</v>
      </c>
      <c r="R56" s="35">
        <v>0</v>
      </c>
      <c r="S56" s="35">
        <v>0</v>
      </c>
      <c r="T56" s="174">
        <f>SUM(U56:V56)</f>
        <v>210</v>
      </c>
      <c r="U56" s="175">
        <v>0</v>
      </c>
      <c r="V56" s="175">
        <v>210</v>
      </c>
      <c r="W56" s="37">
        <f>K56-O56-P56</f>
        <v>740</v>
      </c>
      <c r="X56" s="376"/>
      <c r="Y56" s="289"/>
      <c r="Z56" s="289"/>
      <c r="AA56" s="289"/>
    </row>
    <row r="57" spans="1:27" s="102" customFormat="1" ht="66.75" customHeight="1" x14ac:dyDescent="0.25">
      <c r="A57" s="26">
        <v>18</v>
      </c>
      <c r="B57" s="280" t="s">
        <v>38</v>
      </c>
      <c r="C57" s="281">
        <v>3122</v>
      </c>
      <c r="D57" s="374">
        <v>6121</v>
      </c>
      <c r="E57" s="374">
        <v>61</v>
      </c>
      <c r="F57" s="410">
        <v>60001101786</v>
      </c>
      <c r="G57" s="41" t="s">
        <v>280</v>
      </c>
      <c r="H57" s="42" t="s">
        <v>285</v>
      </c>
      <c r="I57" s="105"/>
      <c r="J57" s="375" t="s">
        <v>249</v>
      </c>
      <c r="K57" s="33">
        <v>2027</v>
      </c>
      <c r="L57" s="33">
        <v>473</v>
      </c>
      <c r="M57" s="33">
        <f t="shared" ref="M57" si="43">K57-L57</f>
        <v>1554</v>
      </c>
      <c r="N57" s="104">
        <v>2026</v>
      </c>
      <c r="O57" s="35"/>
      <c r="P57" s="36">
        <f t="shared" ref="P57" si="44">Q57+T57</f>
        <v>250</v>
      </c>
      <c r="Q57" s="172">
        <f t="shared" ref="Q57" si="45">SUM(R57:S57)</f>
        <v>0</v>
      </c>
      <c r="R57" s="35">
        <v>0</v>
      </c>
      <c r="S57" s="35">
        <v>0</v>
      </c>
      <c r="T57" s="174">
        <f t="shared" ref="T57" si="46">SUM(U57:V57)</f>
        <v>250</v>
      </c>
      <c r="U57" s="175">
        <v>0</v>
      </c>
      <c r="V57" s="175">
        <v>250</v>
      </c>
      <c r="W57" s="37">
        <f t="shared" ref="W57" si="47">K57-O57-P57</f>
        <v>1777</v>
      </c>
      <c r="X57" s="376"/>
      <c r="Y57" s="289"/>
      <c r="Z57" s="289"/>
      <c r="AA57" s="289"/>
    </row>
    <row r="58" spans="1:27" s="102" customFormat="1" ht="51.75" customHeight="1" x14ac:dyDescent="0.25">
      <c r="A58" s="26">
        <v>19</v>
      </c>
      <c r="B58" s="280" t="s">
        <v>38</v>
      </c>
      <c r="C58" s="281">
        <v>3122</v>
      </c>
      <c r="D58" s="374">
        <v>6121</v>
      </c>
      <c r="E58" s="374">
        <v>61</v>
      </c>
      <c r="F58" s="410">
        <v>60001101787</v>
      </c>
      <c r="G58" s="41" t="s">
        <v>281</v>
      </c>
      <c r="H58" s="42" t="s">
        <v>285</v>
      </c>
      <c r="I58" s="105"/>
      <c r="J58" s="375" t="s">
        <v>249</v>
      </c>
      <c r="K58" s="33">
        <v>2081</v>
      </c>
      <c r="L58" s="33">
        <v>486</v>
      </c>
      <c r="M58" s="33">
        <f t="shared" ref="M58" si="48">K58-L58</f>
        <v>1595</v>
      </c>
      <c r="N58" s="104">
        <v>2026</v>
      </c>
      <c r="O58" s="35"/>
      <c r="P58" s="36">
        <f t="shared" ref="P58" si="49">Q58+T58</f>
        <v>260</v>
      </c>
      <c r="Q58" s="172">
        <f t="shared" ref="Q58" si="50">SUM(R58:S58)</f>
        <v>0</v>
      </c>
      <c r="R58" s="35">
        <v>0</v>
      </c>
      <c r="S58" s="35">
        <v>0</v>
      </c>
      <c r="T58" s="174">
        <f t="shared" ref="T58" si="51">SUM(U58:V58)</f>
        <v>260</v>
      </c>
      <c r="U58" s="175">
        <v>0</v>
      </c>
      <c r="V58" s="175">
        <v>260</v>
      </c>
      <c r="W58" s="37">
        <f t="shared" ref="W58" si="52">K58-O58-P58</f>
        <v>1821</v>
      </c>
      <c r="X58" s="376"/>
      <c r="Y58" s="289"/>
      <c r="Z58" s="289"/>
      <c r="AA58" s="289"/>
    </row>
    <row r="59" spans="1:27" s="102" customFormat="1" ht="51.75" customHeight="1" x14ac:dyDescent="0.25">
      <c r="A59" s="26">
        <v>20</v>
      </c>
      <c r="B59" s="280" t="s">
        <v>32</v>
      </c>
      <c r="C59" s="281">
        <v>3127</v>
      </c>
      <c r="D59" s="374">
        <v>6121</v>
      </c>
      <c r="E59" s="374">
        <v>61</v>
      </c>
      <c r="F59" s="410">
        <v>60001101788</v>
      </c>
      <c r="G59" s="41" t="s">
        <v>290</v>
      </c>
      <c r="H59" s="42" t="s">
        <v>285</v>
      </c>
      <c r="I59" s="105"/>
      <c r="J59" s="375" t="s">
        <v>249</v>
      </c>
      <c r="K59" s="33">
        <v>550</v>
      </c>
      <c r="L59" s="33">
        <v>90</v>
      </c>
      <c r="M59" s="33">
        <f>K59-L59</f>
        <v>460</v>
      </c>
      <c r="N59" s="104">
        <v>2026</v>
      </c>
      <c r="O59" s="35"/>
      <c r="P59" s="36">
        <f>Q59+T59</f>
        <v>150</v>
      </c>
      <c r="Q59" s="172">
        <f>SUM(R59:S59)</f>
        <v>0</v>
      </c>
      <c r="R59" s="35">
        <v>0</v>
      </c>
      <c r="S59" s="35">
        <v>0</v>
      </c>
      <c r="T59" s="174">
        <f>SUM(U59:V59)</f>
        <v>150</v>
      </c>
      <c r="U59" s="175">
        <v>0</v>
      </c>
      <c r="V59" s="175">
        <v>150</v>
      </c>
      <c r="W59" s="37">
        <f>K59-O59-P59</f>
        <v>400</v>
      </c>
      <c r="X59" s="376"/>
      <c r="Y59" s="289"/>
      <c r="Z59" s="289"/>
      <c r="AA59" s="289"/>
    </row>
    <row r="60" spans="1:27" s="102" customFormat="1" ht="51.75" customHeight="1" x14ac:dyDescent="0.25">
      <c r="A60" s="26">
        <v>21</v>
      </c>
      <c r="B60" s="280" t="s">
        <v>30</v>
      </c>
      <c r="C60" s="281">
        <v>3122</v>
      </c>
      <c r="D60" s="374">
        <v>6121</v>
      </c>
      <c r="E60" s="374">
        <v>61</v>
      </c>
      <c r="F60" s="410">
        <v>60001101789</v>
      </c>
      <c r="G60" s="41" t="s">
        <v>282</v>
      </c>
      <c r="H60" s="42" t="s">
        <v>285</v>
      </c>
      <c r="I60" s="105"/>
      <c r="J60" s="375" t="s">
        <v>249</v>
      </c>
      <c r="K60" s="33">
        <v>1133</v>
      </c>
      <c r="L60" s="33">
        <v>217</v>
      </c>
      <c r="M60" s="33">
        <f>K60-L60</f>
        <v>916</v>
      </c>
      <c r="N60" s="104">
        <v>2026</v>
      </c>
      <c r="O60" s="35"/>
      <c r="P60" s="36">
        <f>Q60+T60</f>
        <v>210</v>
      </c>
      <c r="Q60" s="172">
        <f>SUM(R60:S60)</f>
        <v>0</v>
      </c>
      <c r="R60" s="35">
        <v>0</v>
      </c>
      <c r="S60" s="35">
        <v>0</v>
      </c>
      <c r="T60" s="174">
        <f>SUM(U60:V60)</f>
        <v>210</v>
      </c>
      <c r="U60" s="175">
        <v>0</v>
      </c>
      <c r="V60" s="175">
        <v>210</v>
      </c>
      <c r="W60" s="37">
        <f>K60-O60-P60</f>
        <v>923</v>
      </c>
      <c r="X60" s="376"/>
      <c r="Y60" s="289"/>
      <c r="Z60" s="289"/>
      <c r="AA60" s="289"/>
    </row>
    <row r="61" spans="1:27" ht="35.25" customHeight="1" x14ac:dyDescent="0.25">
      <c r="A61" s="53" t="s">
        <v>27</v>
      </c>
      <c r="B61" s="54"/>
      <c r="C61" s="54"/>
      <c r="D61" s="54"/>
      <c r="E61" s="54"/>
      <c r="F61" s="54"/>
      <c r="G61" s="54"/>
      <c r="H61" s="54"/>
      <c r="I61" s="54"/>
      <c r="J61" s="110"/>
      <c r="K61" s="55">
        <f>K15+K8+K21+K39</f>
        <v>1748914</v>
      </c>
      <c r="L61" s="55">
        <f>L15+L8+L21+L39</f>
        <v>389618</v>
      </c>
      <c r="M61" s="55">
        <f>M15+M8+M21+M39</f>
        <v>1354296</v>
      </c>
      <c r="N61" s="55"/>
      <c r="O61" s="55">
        <f t="shared" ref="O61:W61" si="53">O15+O8+O21+O39</f>
        <v>165640</v>
      </c>
      <c r="P61" s="55">
        <f t="shared" si="53"/>
        <v>347134</v>
      </c>
      <c r="Q61" s="55">
        <f t="shared" si="53"/>
        <v>182292</v>
      </c>
      <c r="R61" s="55">
        <f t="shared" si="53"/>
        <v>174811</v>
      </c>
      <c r="S61" s="55">
        <f t="shared" si="53"/>
        <v>7481</v>
      </c>
      <c r="T61" s="55">
        <f t="shared" si="53"/>
        <v>164842</v>
      </c>
      <c r="U61" s="55">
        <f t="shared" si="53"/>
        <v>38638</v>
      </c>
      <c r="V61" s="55">
        <f t="shared" si="53"/>
        <v>126204</v>
      </c>
      <c r="W61" s="56">
        <f t="shared" si="53"/>
        <v>1236140</v>
      </c>
      <c r="X61" s="57"/>
      <c r="Y61" s="205"/>
      <c r="Z61" s="205"/>
      <c r="AA61" s="205"/>
    </row>
    <row r="62" spans="1:27" ht="35.25" customHeight="1" x14ac:dyDescent="0.25">
      <c r="A62" s="106"/>
      <c r="B62" s="106"/>
      <c r="C62" s="106"/>
      <c r="D62" s="106"/>
      <c r="E62" s="106"/>
      <c r="F62" s="106"/>
      <c r="G62" s="106"/>
      <c r="H62" s="106"/>
      <c r="I62" s="106"/>
      <c r="J62" s="106"/>
      <c r="K62" s="107"/>
      <c r="L62" s="107"/>
      <c r="M62" s="107"/>
      <c r="N62" s="107"/>
      <c r="O62" s="107"/>
      <c r="P62" s="107"/>
      <c r="Q62" s="107"/>
      <c r="R62" s="107"/>
      <c r="S62" s="107"/>
      <c r="T62" s="107"/>
      <c r="U62" s="107"/>
      <c r="V62" s="107"/>
      <c r="W62" s="108"/>
      <c r="X62" s="109"/>
    </row>
    <row r="63" spans="1:27" s="6" customFormat="1" x14ac:dyDescent="0.25">
      <c r="A63" s="4"/>
      <c r="B63" s="4"/>
      <c r="C63" s="4"/>
      <c r="D63" s="4"/>
      <c r="E63" s="4"/>
      <c r="F63" s="4"/>
      <c r="G63" s="58"/>
      <c r="H63" s="4"/>
      <c r="I63" s="59"/>
      <c r="J63" s="60"/>
      <c r="K63" s="61"/>
      <c r="L63" s="61"/>
      <c r="M63" s="61"/>
      <c r="N63" s="62"/>
      <c r="O63" s="62"/>
      <c r="X63" s="63"/>
      <c r="Y63"/>
    </row>
    <row r="64" spans="1:27" s="6" customFormat="1" x14ac:dyDescent="0.25">
      <c r="A64" s="4"/>
      <c r="B64" s="4"/>
      <c r="C64" s="4"/>
      <c r="D64" s="4"/>
      <c r="E64" s="4"/>
      <c r="F64" s="4"/>
      <c r="G64" s="4"/>
      <c r="H64" s="4"/>
      <c r="I64" s="64"/>
      <c r="J64" s="65"/>
      <c r="K64" s="66"/>
      <c r="L64" s="66"/>
      <c r="M64" s="66"/>
      <c r="X64" s="63"/>
      <c r="Y64"/>
    </row>
    <row r="65" spans="1:25" s="6" customFormat="1" ht="18" x14ac:dyDescent="0.25">
      <c r="A65" s="67"/>
      <c r="B65" s="67"/>
      <c r="C65" s="67"/>
      <c r="D65" s="67"/>
      <c r="E65" s="67"/>
      <c r="F65" s="67"/>
      <c r="G65" s="67"/>
      <c r="H65" s="67"/>
      <c r="I65" s="67"/>
      <c r="J65" s="67"/>
      <c r="K65" s="67"/>
      <c r="L65" s="67"/>
      <c r="M65" s="67"/>
      <c r="N65" s="67"/>
      <c r="O65" s="67"/>
      <c r="P65" s="67"/>
      <c r="X65" s="63"/>
      <c r="Y65"/>
    </row>
    <row r="66" spans="1:25" s="73" customFormat="1" x14ac:dyDescent="0.2">
      <c r="A66" s="68"/>
      <c r="B66" s="69"/>
      <c r="C66" s="68"/>
      <c r="D66" s="69"/>
      <c r="E66" s="69"/>
      <c r="F66" s="69"/>
      <c r="G66" s="69"/>
      <c r="H66" s="69"/>
      <c r="I66" s="70"/>
      <c r="J66" s="71"/>
      <c r="K66" s="72"/>
      <c r="L66" s="72"/>
      <c r="M66" s="72"/>
      <c r="X66" s="74"/>
      <c r="Y66" s="68"/>
    </row>
    <row r="67" spans="1:25" s="6" customFormat="1" x14ac:dyDescent="0.25">
      <c r="A67" s="4"/>
      <c r="B67" s="4"/>
      <c r="C67" s="4"/>
      <c r="D67" s="4"/>
      <c r="E67" s="4"/>
      <c r="F67" s="4"/>
      <c r="G67" s="4"/>
      <c r="H67" s="4"/>
      <c r="I67"/>
      <c r="J67" s="65"/>
      <c r="K67" s="66"/>
      <c r="L67" s="66"/>
      <c r="M67" s="66"/>
      <c r="X67" s="63"/>
      <c r="Y67"/>
    </row>
    <row r="68" spans="1:25" s="6" customFormat="1" x14ac:dyDescent="0.25">
      <c r="A68" s="4"/>
      <c r="B68" s="4"/>
      <c r="C68" s="4"/>
      <c r="D68" s="4"/>
      <c r="E68" s="4"/>
      <c r="F68" s="4"/>
      <c r="G68" s="4"/>
      <c r="H68" s="4"/>
      <c r="I68"/>
      <c r="J68" s="65"/>
      <c r="K68" s="66"/>
      <c r="L68" s="66"/>
      <c r="M68" s="66"/>
      <c r="X68" s="63"/>
      <c r="Y68"/>
    </row>
    <row r="69" spans="1:25" s="6" customFormat="1" x14ac:dyDescent="0.25">
      <c r="A69" s="4"/>
      <c r="B69" s="4"/>
      <c r="C69" s="4"/>
      <c r="D69" s="4"/>
      <c r="E69" s="4"/>
      <c r="F69" s="4"/>
      <c r="G69" s="4"/>
      <c r="H69" s="4"/>
      <c r="I69"/>
      <c r="J69" s="65"/>
      <c r="K69" s="66"/>
      <c r="L69" s="66"/>
      <c r="M69" s="66"/>
      <c r="X69" s="63"/>
      <c r="Y69"/>
    </row>
    <row r="70" spans="1:25" s="6" customFormat="1" x14ac:dyDescent="0.25">
      <c r="A70" s="4"/>
      <c r="B70" s="4"/>
      <c r="C70" s="4"/>
      <c r="D70" s="4"/>
      <c r="E70" s="4"/>
      <c r="F70" s="4"/>
      <c r="G70" s="4"/>
      <c r="H70" s="4"/>
      <c r="I70"/>
      <c r="J70" s="65"/>
      <c r="K70" s="66"/>
      <c r="L70" s="66"/>
      <c r="M70" s="66"/>
      <c r="X70" s="63"/>
      <c r="Y70"/>
    </row>
    <row r="71" spans="1:25" s="6" customFormat="1" x14ac:dyDescent="0.25">
      <c r="A71" s="4"/>
      <c r="B71" s="4"/>
      <c r="C71" s="4"/>
      <c r="D71" s="4"/>
      <c r="E71" s="4"/>
      <c r="F71" s="4"/>
      <c r="G71" s="4"/>
      <c r="H71" s="4"/>
      <c r="I71"/>
      <c r="J71" s="65"/>
      <c r="K71" s="66"/>
      <c r="L71" s="66"/>
      <c r="M71" s="66"/>
      <c r="X71" s="63"/>
      <c r="Y71"/>
    </row>
    <row r="72" spans="1:25" s="6" customFormat="1" x14ac:dyDescent="0.25">
      <c r="A72" s="4"/>
      <c r="B72" s="4"/>
      <c r="C72" s="4"/>
      <c r="D72" s="4"/>
      <c r="E72" s="4"/>
      <c r="F72" s="4"/>
      <c r="G72" s="4"/>
      <c r="H72" s="4"/>
      <c r="I72"/>
      <c r="J72" s="65"/>
      <c r="K72" s="66"/>
      <c r="L72" s="66"/>
      <c r="M72" s="66"/>
      <c r="X72" s="63"/>
      <c r="Y72"/>
    </row>
    <row r="73" spans="1:25" s="6" customFormat="1" x14ac:dyDescent="0.25">
      <c r="A73" s="4"/>
      <c r="B73" s="4"/>
      <c r="C73" s="4"/>
      <c r="D73" s="4"/>
      <c r="E73" s="4"/>
      <c r="F73" s="4"/>
      <c r="G73" s="4"/>
      <c r="H73" s="4"/>
      <c r="I73"/>
      <c r="J73" s="65"/>
      <c r="K73" s="66"/>
      <c r="L73" s="66"/>
      <c r="M73" s="66"/>
      <c r="X73" s="63"/>
      <c r="Y73"/>
    </row>
    <row r="74" spans="1:25" s="6" customFormat="1" x14ac:dyDescent="0.25">
      <c r="A74" s="4"/>
      <c r="B74" s="4"/>
      <c r="C74" s="4"/>
      <c r="D74" s="4"/>
      <c r="E74" s="4"/>
      <c r="F74" s="4"/>
      <c r="G74" s="4"/>
      <c r="H74" s="4"/>
      <c r="I74"/>
      <c r="J74" s="65"/>
      <c r="K74" s="66"/>
      <c r="L74" s="66"/>
      <c r="M74" s="66"/>
      <c r="X74" s="63"/>
      <c r="Y74"/>
    </row>
    <row r="75" spans="1:25" s="6" customFormat="1" x14ac:dyDescent="0.25">
      <c r="A75" s="4"/>
      <c r="B75" s="4"/>
      <c r="C75" s="4"/>
      <c r="D75" s="4"/>
      <c r="E75" s="4"/>
      <c r="F75" s="4"/>
      <c r="G75" s="4"/>
      <c r="H75" s="4"/>
      <c r="I75"/>
      <c r="J75" s="65"/>
      <c r="K75" s="66"/>
      <c r="L75" s="66"/>
      <c r="M75" s="66"/>
      <c r="X75" s="63"/>
      <c r="Y75"/>
    </row>
    <row r="76" spans="1:25" s="6" customFormat="1" x14ac:dyDescent="0.25">
      <c r="A76" s="4"/>
      <c r="B76" s="4"/>
      <c r="C76" s="4"/>
      <c r="D76" s="4"/>
      <c r="E76" s="4"/>
      <c r="F76" s="4"/>
      <c r="G76" s="4"/>
      <c r="H76" s="4"/>
      <c r="I76"/>
      <c r="J76" s="65"/>
      <c r="K76" s="66"/>
      <c r="L76" s="66"/>
      <c r="M76" s="66"/>
      <c r="X76" s="63"/>
      <c r="Y76"/>
    </row>
    <row r="77" spans="1:25" s="6" customFormat="1" x14ac:dyDescent="0.25">
      <c r="A77" s="4"/>
      <c r="B77" s="4"/>
      <c r="C77" s="4"/>
      <c r="D77" s="4"/>
      <c r="E77" s="4"/>
      <c r="F77" s="4"/>
      <c r="G77" s="4"/>
      <c r="H77" s="4"/>
      <c r="I77"/>
      <c r="J77" s="65"/>
      <c r="K77" s="66"/>
      <c r="L77" s="66"/>
      <c r="M77" s="66"/>
      <c r="X77" s="63"/>
      <c r="Y77"/>
    </row>
    <row r="78" spans="1:25" s="6" customFormat="1" x14ac:dyDescent="0.25">
      <c r="A78" s="4"/>
      <c r="B78" s="4"/>
      <c r="C78" s="4"/>
      <c r="D78" s="4"/>
      <c r="E78" s="4"/>
      <c r="F78" s="4"/>
      <c r="G78" s="4"/>
      <c r="H78" s="4"/>
      <c r="I78"/>
      <c r="J78" s="65"/>
      <c r="K78" s="66"/>
      <c r="L78" s="66"/>
      <c r="M78" s="66"/>
      <c r="X78" s="63"/>
      <c r="Y78"/>
    </row>
    <row r="79" spans="1:25" s="6" customFormat="1" x14ac:dyDescent="0.25">
      <c r="A79" s="4"/>
      <c r="B79" s="4"/>
      <c r="C79" s="4"/>
      <c r="D79" s="4"/>
      <c r="E79" s="4"/>
      <c r="F79" s="4"/>
      <c r="G79" s="4"/>
      <c r="H79" s="4"/>
      <c r="I79"/>
      <c r="J79" s="65"/>
      <c r="K79" s="66"/>
      <c r="L79" s="66"/>
      <c r="M79" s="66"/>
      <c r="X79" s="63"/>
      <c r="Y79"/>
    </row>
    <row r="80" spans="1:25" s="6" customFormat="1" x14ac:dyDescent="0.25">
      <c r="A80" s="4"/>
      <c r="B80" s="4"/>
      <c r="C80" s="4"/>
      <c r="D80" s="4"/>
      <c r="E80" s="4"/>
      <c r="F80" s="4"/>
      <c r="G80" s="4"/>
      <c r="H80" s="4"/>
      <c r="I80"/>
      <c r="J80" s="65"/>
      <c r="K80" s="66"/>
      <c r="L80" s="66"/>
      <c r="M80" s="66"/>
      <c r="X80" s="63"/>
      <c r="Y80"/>
    </row>
    <row r="81" spans="1:25" s="6" customFormat="1" x14ac:dyDescent="0.25">
      <c r="A81" s="4"/>
      <c r="B81" s="4"/>
      <c r="C81" s="4"/>
      <c r="D81" s="4"/>
      <c r="E81" s="4"/>
      <c r="F81" s="4"/>
      <c r="G81" s="4"/>
      <c r="H81" s="4"/>
      <c r="I81"/>
      <c r="J81" s="65"/>
      <c r="K81" s="66"/>
      <c r="L81" s="66"/>
      <c r="M81" s="66"/>
      <c r="X81" s="63"/>
      <c r="Y81"/>
    </row>
    <row r="82" spans="1:25" s="6" customFormat="1" x14ac:dyDescent="0.25">
      <c r="A82" s="4"/>
      <c r="B82" s="4"/>
      <c r="C82" s="4"/>
      <c r="D82" s="4"/>
      <c r="E82" s="4"/>
      <c r="F82" s="4"/>
      <c r="G82" s="4"/>
      <c r="H82" s="4"/>
      <c r="I82"/>
      <c r="J82" s="65"/>
      <c r="K82" s="66"/>
      <c r="L82" s="66"/>
      <c r="M82" s="66"/>
      <c r="X82" s="63"/>
      <c r="Y82"/>
    </row>
    <row r="83" spans="1:25" s="6" customFormat="1" x14ac:dyDescent="0.25">
      <c r="A83" s="4"/>
      <c r="B83" s="4"/>
      <c r="C83" s="4"/>
      <c r="D83" s="4"/>
      <c r="E83" s="4"/>
      <c r="F83" s="4"/>
      <c r="G83" s="4"/>
      <c r="H83" s="4"/>
      <c r="I83"/>
      <c r="J83" s="65"/>
      <c r="K83" s="66"/>
      <c r="L83" s="66"/>
      <c r="M83" s="66"/>
      <c r="X83" s="63"/>
      <c r="Y83"/>
    </row>
    <row r="84" spans="1:25" s="6" customFormat="1" x14ac:dyDescent="0.25">
      <c r="A84" s="4"/>
      <c r="B84" s="4"/>
      <c r="C84" s="4"/>
      <c r="D84" s="4"/>
      <c r="E84" s="4"/>
      <c r="F84" s="4"/>
      <c r="G84" s="4"/>
      <c r="H84" s="4"/>
      <c r="I84"/>
      <c r="J84" s="4"/>
      <c r="K84" s="66"/>
      <c r="L84" s="66"/>
      <c r="M84" s="66"/>
      <c r="X84" s="63"/>
      <c r="Y84"/>
    </row>
    <row r="85" spans="1:25" s="6" customFormat="1" x14ac:dyDescent="0.25">
      <c r="A85" s="4"/>
      <c r="B85" s="4"/>
      <c r="C85" s="4"/>
      <c r="D85" s="4"/>
      <c r="E85" s="4"/>
      <c r="F85" s="4"/>
      <c r="G85" s="4"/>
      <c r="H85" s="4"/>
      <c r="I85"/>
      <c r="J85" s="4"/>
      <c r="K85" s="66"/>
      <c r="L85" s="66"/>
      <c r="M85" s="66"/>
      <c r="X85" s="63"/>
      <c r="Y85"/>
    </row>
    <row r="86" spans="1:25" s="6" customFormat="1" x14ac:dyDescent="0.25">
      <c r="A86" s="4"/>
      <c r="B86" s="4"/>
      <c r="C86" s="4"/>
      <c r="D86" s="4"/>
      <c r="E86" s="4"/>
      <c r="F86" s="4"/>
      <c r="G86" s="4"/>
      <c r="H86" s="4"/>
      <c r="I86"/>
      <c r="J86" s="4"/>
      <c r="K86" s="66"/>
      <c r="L86" s="66"/>
      <c r="M86" s="66"/>
      <c r="X86" s="63"/>
      <c r="Y86"/>
    </row>
    <row r="87" spans="1:25" s="6" customFormat="1" x14ac:dyDescent="0.25">
      <c r="A87" s="4"/>
      <c r="B87" s="4"/>
      <c r="C87" s="4"/>
      <c r="D87" s="4"/>
      <c r="E87" s="4"/>
      <c r="F87" s="4"/>
      <c r="G87" s="4"/>
      <c r="H87" s="4"/>
      <c r="I87"/>
      <c r="J87" s="4"/>
      <c r="K87" s="66"/>
      <c r="L87" s="66"/>
      <c r="M87" s="66"/>
      <c r="X87" s="63"/>
      <c r="Y87"/>
    </row>
    <row r="88" spans="1:25" s="6" customFormat="1" x14ac:dyDescent="0.25">
      <c r="A88" s="4"/>
      <c r="B88" s="4"/>
      <c r="C88" s="4"/>
      <c r="D88" s="4"/>
      <c r="E88" s="4"/>
      <c r="F88" s="4"/>
      <c r="G88" s="4"/>
      <c r="H88" s="4"/>
      <c r="I88"/>
      <c r="J88" s="4"/>
      <c r="K88" s="66"/>
      <c r="L88" s="66"/>
      <c r="M88" s="66"/>
      <c r="X88" s="63"/>
      <c r="Y88"/>
    </row>
    <row r="89" spans="1:25" s="6" customFormat="1" x14ac:dyDescent="0.25">
      <c r="A89" s="4"/>
      <c r="B89" s="4"/>
      <c r="C89" s="4"/>
      <c r="D89" s="4"/>
      <c r="E89" s="4"/>
      <c r="F89" s="4"/>
      <c r="G89" s="4"/>
      <c r="H89" s="4"/>
      <c r="I89"/>
      <c r="J89" s="4"/>
      <c r="K89" s="66"/>
      <c r="L89" s="66"/>
      <c r="M89" s="66"/>
      <c r="X89" s="63"/>
      <c r="Y89"/>
    </row>
    <row r="90" spans="1:25" s="6" customFormat="1" x14ac:dyDescent="0.25">
      <c r="A90" s="4"/>
      <c r="B90" s="4"/>
      <c r="C90" s="4"/>
      <c r="D90" s="4"/>
      <c r="E90" s="4"/>
      <c r="F90" s="4"/>
      <c r="G90" s="4"/>
      <c r="H90" s="4"/>
      <c r="I90"/>
      <c r="J90" s="4"/>
      <c r="K90" s="66"/>
      <c r="L90" s="66"/>
      <c r="M90" s="66"/>
      <c r="X90" s="63"/>
      <c r="Y90"/>
    </row>
    <row r="91" spans="1:25" s="6" customFormat="1" x14ac:dyDescent="0.25">
      <c r="A91" s="4"/>
      <c r="B91" s="4"/>
      <c r="C91" s="4"/>
      <c r="D91" s="4"/>
      <c r="E91" s="4"/>
      <c r="F91" s="4"/>
      <c r="G91" s="4"/>
      <c r="H91" s="4"/>
      <c r="I91"/>
      <c r="J91" s="4"/>
      <c r="K91" s="66"/>
      <c r="L91" s="66"/>
      <c r="M91" s="66"/>
      <c r="X91" s="63"/>
      <c r="Y91"/>
    </row>
    <row r="92" spans="1:25" s="6" customFormat="1" x14ac:dyDescent="0.25">
      <c r="A92" s="4"/>
      <c r="B92" s="4"/>
      <c r="C92" s="4"/>
      <c r="D92" s="4"/>
      <c r="E92" s="4"/>
      <c r="F92" s="4"/>
      <c r="G92" s="4"/>
      <c r="H92" s="4"/>
      <c r="I92"/>
      <c r="J92" s="4"/>
      <c r="K92" s="66"/>
      <c r="L92" s="66"/>
      <c r="M92" s="66"/>
      <c r="X92" s="63"/>
      <c r="Y92"/>
    </row>
    <row r="93" spans="1:25" s="6" customFormat="1" x14ac:dyDescent="0.25">
      <c r="A93" s="4"/>
      <c r="B93" s="4"/>
      <c r="C93" s="4"/>
      <c r="D93" s="4"/>
      <c r="E93" s="4"/>
      <c r="F93" s="4"/>
      <c r="G93" s="4"/>
      <c r="H93" s="4"/>
      <c r="I93"/>
      <c r="J93" s="4"/>
      <c r="K93" s="66"/>
      <c r="L93" s="66"/>
      <c r="M93" s="66"/>
      <c r="X93" s="63"/>
      <c r="Y93"/>
    </row>
    <row r="94" spans="1:25" s="6" customFormat="1" x14ac:dyDescent="0.25">
      <c r="A94" s="4"/>
      <c r="B94" s="4"/>
      <c r="C94" s="4"/>
      <c r="D94" s="4"/>
      <c r="E94" s="4"/>
      <c r="F94" s="4"/>
      <c r="G94" s="4"/>
      <c r="H94" s="4"/>
      <c r="I94"/>
      <c r="J94" s="4"/>
      <c r="K94" s="66"/>
      <c r="L94" s="66"/>
      <c r="M94" s="66"/>
      <c r="X94" s="63"/>
      <c r="Y94"/>
    </row>
    <row r="95" spans="1:25" s="6" customFormat="1" x14ac:dyDescent="0.25">
      <c r="A95"/>
      <c r="B95"/>
      <c r="C95"/>
      <c r="D95"/>
      <c r="E95"/>
      <c r="F95"/>
      <c r="G95"/>
      <c r="H95"/>
      <c r="I95"/>
      <c r="J95" s="4"/>
      <c r="K95" s="66"/>
      <c r="L95" s="66"/>
      <c r="M95" s="66"/>
      <c r="X95" s="63"/>
      <c r="Y95"/>
    </row>
    <row r="96" spans="1:25" s="6" customFormat="1" x14ac:dyDescent="0.25">
      <c r="A96"/>
      <c r="B96"/>
      <c r="C96"/>
      <c r="D96"/>
      <c r="E96"/>
      <c r="F96"/>
      <c r="G96"/>
      <c r="H96"/>
      <c r="I96"/>
      <c r="J96" s="4"/>
      <c r="K96" s="66"/>
      <c r="L96" s="66"/>
      <c r="M96" s="66"/>
      <c r="X96" s="63"/>
      <c r="Y96"/>
    </row>
    <row r="97" spans="1:25" s="6" customFormat="1" x14ac:dyDescent="0.25">
      <c r="A97"/>
      <c r="B97"/>
      <c r="C97"/>
      <c r="D97"/>
      <c r="E97"/>
      <c r="F97"/>
      <c r="G97"/>
      <c r="H97"/>
      <c r="I97"/>
      <c r="J97" s="4"/>
      <c r="K97" s="66"/>
      <c r="L97" s="66"/>
      <c r="M97" s="66"/>
      <c r="X97" s="63"/>
      <c r="Y97"/>
    </row>
    <row r="98" spans="1:25" s="6" customFormat="1" x14ac:dyDescent="0.25">
      <c r="A98"/>
      <c r="B98"/>
      <c r="C98"/>
      <c r="D98"/>
      <c r="E98"/>
      <c r="F98"/>
      <c r="G98"/>
      <c r="H98"/>
      <c r="I98"/>
      <c r="J98" s="4"/>
      <c r="K98" s="66"/>
      <c r="L98" s="66"/>
      <c r="M98" s="66"/>
      <c r="X98" s="63"/>
      <c r="Y98"/>
    </row>
    <row r="99" spans="1:25" s="6" customFormat="1" x14ac:dyDescent="0.25">
      <c r="A99"/>
      <c r="B99"/>
      <c r="C99"/>
      <c r="D99"/>
      <c r="E99"/>
      <c r="F99"/>
      <c r="G99"/>
      <c r="H99"/>
      <c r="I99"/>
      <c r="J99" s="4"/>
      <c r="K99" s="66"/>
      <c r="L99" s="66"/>
      <c r="M99" s="66"/>
      <c r="X99" s="63"/>
      <c r="Y99"/>
    </row>
    <row r="100" spans="1:25" s="6" customFormat="1" x14ac:dyDescent="0.25">
      <c r="A100"/>
      <c r="B100"/>
      <c r="C100"/>
      <c r="D100"/>
      <c r="E100"/>
      <c r="F100"/>
      <c r="G100"/>
      <c r="H100"/>
      <c r="I100"/>
      <c r="J100" s="4"/>
      <c r="K100" s="66"/>
      <c r="L100" s="66"/>
      <c r="M100" s="66"/>
      <c r="X100" s="63"/>
      <c r="Y100"/>
    </row>
    <row r="101" spans="1:25" s="6" customFormat="1" x14ac:dyDescent="0.25">
      <c r="A101"/>
      <c r="B101"/>
      <c r="C101"/>
      <c r="D101"/>
      <c r="E101"/>
      <c r="F101"/>
      <c r="G101"/>
      <c r="H101"/>
      <c r="I101"/>
      <c r="J101" s="4"/>
      <c r="K101" s="66"/>
      <c r="L101" s="66"/>
      <c r="M101" s="66"/>
      <c r="X101" s="63"/>
      <c r="Y101"/>
    </row>
    <row r="102" spans="1:25" s="6" customFormat="1" x14ac:dyDescent="0.25">
      <c r="A102"/>
      <c r="B102"/>
      <c r="C102"/>
      <c r="D102"/>
      <c r="E102"/>
      <c r="F102"/>
      <c r="G102"/>
      <c r="H102"/>
      <c r="I102"/>
      <c r="J102" s="4"/>
      <c r="K102" s="66"/>
      <c r="L102" s="66"/>
      <c r="M102" s="66"/>
      <c r="X102" s="63"/>
      <c r="Y102"/>
    </row>
    <row r="103" spans="1:25" s="6" customFormat="1" x14ac:dyDescent="0.25">
      <c r="A103"/>
      <c r="B103"/>
      <c r="C103"/>
      <c r="D103"/>
      <c r="E103"/>
      <c r="F103"/>
      <c r="G103"/>
      <c r="H103"/>
      <c r="I103"/>
      <c r="J103" s="4"/>
      <c r="K103" s="66"/>
      <c r="L103" s="66"/>
      <c r="M103" s="66"/>
      <c r="X103" s="63"/>
      <c r="Y103"/>
    </row>
    <row r="104" spans="1:25" s="6" customFormat="1" x14ac:dyDescent="0.25">
      <c r="A104"/>
      <c r="B104"/>
      <c r="C104"/>
      <c r="D104"/>
      <c r="E104"/>
      <c r="F104"/>
      <c r="G104"/>
      <c r="H104"/>
      <c r="I104"/>
      <c r="J104" s="4"/>
      <c r="K104" s="66"/>
      <c r="L104" s="66"/>
      <c r="M104" s="66"/>
      <c r="X104" s="63"/>
      <c r="Y104"/>
    </row>
    <row r="105" spans="1:25" s="6" customFormat="1" x14ac:dyDescent="0.25">
      <c r="A105"/>
      <c r="B105"/>
      <c r="C105"/>
      <c r="D105"/>
      <c r="E105"/>
      <c r="F105"/>
      <c r="G105"/>
      <c r="H105"/>
      <c r="I105"/>
      <c r="J105" s="4"/>
      <c r="K105" s="66"/>
      <c r="L105" s="66"/>
      <c r="M105" s="66"/>
      <c r="X105" s="63"/>
      <c r="Y105"/>
    </row>
    <row r="106" spans="1:25" s="6" customFormat="1" x14ac:dyDescent="0.25">
      <c r="A106"/>
      <c r="B106"/>
      <c r="C106"/>
      <c r="D106"/>
      <c r="E106"/>
      <c r="F106"/>
      <c r="G106"/>
      <c r="H106"/>
      <c r="I106"/>
      <c r="J106" s="4"/>
      <c r="K106" s="66"/>
      <c r="L106" s="66"/>
      <c r="M106" s="66"/>
      <c r="X106" s="63"/>
      <c r="Y106"/>
    </row>
    <row r="107" spans="1:25" s="6" customFormat="1" x14ac:dyDescent="0.25">
      <c r="A107"/>
      <c r="B107"/>
      <c r="C107"/>
      <c r="D107"/>
      <c r="E107"/>
      <c r="F107"/>
      <c r="G107"/>
      <c r="H107"/>
      <c r="I107"/>
      <c r="J107" s="4"/>
      <c r="K107" s="66"/>
      <c r="L107" s="66"/>
      <c r="M107" s="66"/>
      <c r="X107" s="63"/>
      <c r="Y107"/>
    </row>
    <row r="108" spans="1:25" s="6" customFormat="1" x14ac:dyDescent="0.25">
      <c r="A108"/>
      <c r="B108"/>
      <c r="C108"/>
      <c r="D108"/>
      <c r="E108"/>
      <c r="F108"/>
      <c r="G108"/>
      <c r="H108"/>
      <c r="I108"/>
      <c r="J108" s="4"/>
      <c r="K108" s="66"/>
      <c r="L108" s="66"/>
      <c r="M108" s="66"/>
      <c r="X108" s="63"/>
      <c r="Y108"/>
    </row>
    <row r="109" spans="1:25" s="6" customFormat="1" x14ac:dyDescent="0.25">
      <c r="A109"/>
      <c r="B109"/>
      <c r="C109"/>
      <c r="D109"/>
      <c r="E109"/>
      <c r="F109"/>
      <c r="G109"/>
      <c r="H109"/>
      <c r="I109"/>
      <c r="J109" s="4"/>
      <c r="K109" s="66"/>
      <c r="L109" s="66"/>
      <c r="M109" s="66"/>
      <c r="X109" s="63"/>
      <c r="Y109"/>
    </row>
    <row r="110" spans="1:25" s="6" customFormat="1" x14ac:dyDescent="0.25">
      <c r="A110"/>
      <c r="B110"/>
      <c r="C110"/>
      <c r="D110"/>
      <c r="E110"/>
      <c r="F110"/>
      <c r="G110"/>
      <c r="H110"/>
      <c r="I110"/>
      <c r="J110" s="4"/>
      <c r="K110" s="66"/>
      <c r="L110" s="66"/>
      <c r="M110" s="66"/>
      <c r="X110" s="63"/>
      <c r="Y110"/>
    </row>
    <row r="111" spans="1:25" s="6" customFormat="1" x14ac:dyDescent="0.25">
      <c r="A111"/>
      <c r="B111"/>
      <c r="C111"/>
      <c r="D111"/>
      <c r="E111"/>
      <c r="F111"/>
      <c r="G111"/>
      <c r="H111"/>
      <c r="I111"/>
      <c r="J111" s="4"/>
      <c r="K111" s="66"/>
      <c r="L111" s="66"/>
      <c r="M111" s="66"/>
      <c r="X111" s="63"/>
      <c r="Y111"/>
    </row>
    <row r="112" spans="1:25" s="6" customFormat="1" x14ac:dyDescent="0.25">
      <c r="A112"/>
      <c r="B112"/>
      <c r="C112"/>
      <c r="D112"/>
      <c r="E112"/>
      <c r="F112"/>
      <c r="G112"/>
      <c r="H112"/>
      <c r="I112"/>
      <c r="J112" s="4"/>
      <c r="K112" s="66"/>
      <c r="L112" s="66"/>
      <c r="M112" s="66"/>
      <c r="X112" s="63"/>
      <c r="Y112"/>
    </row>
    <row r="113" spans="1:25" s="6" customFormat="1" x14ac:dyDescent="0.25">
      <c r="A113"/>
      <c r="B113"/>
      <c r="C113"/>
      <c r="D113"/>
      <c r="E113"/>
      <c r="F113"/>
      <c r="G113"/>
      <c r="H113"/>
      <c r="I113"/>
      <c r="J113" s="4"/>
      <c r="K113" s="66"/>
      <c r="L113" s="66"/>
      <c r="M113" s="66"/>
      <c r="X113" s="63"/>
      <c r="Y113"/>
    </row>
    <row r="114" spans="1:25" s="6" customFormat="1" x14ac:dyDescent="0.25">
      <c r="A114"/>
      <c r="B114"/>
      <c r="C114"/>
      <c r="D114"/>
      <c r="E114"/>
      <c r="F114"/>
      <c r="G114"/>
      <c r="H114"/>
      <c r="I114"/>
      <c r="J114" s="4"/>
      <c r="K114" s="66"/>
      <c r="L114" s="66"/>
      <c r="M114" s="66"/>
      <c r="X114" s="63"/>
      <c r="Y114"/>
    </row>
    <row r="115" spans="1:25" s="6" customFormat="1" x14ac:dyDescent="0.25">
      <c r="A115"/>
      <c r="B115"/>
      <c r="C115"/>
      <c r="D115"/>
      <c r="E115"/>
      <c r="F115"/>
      <c r="G115"/>
      <c r="H115"/>
      <c r="I115"/>
      <c r="J115" s="4"/>
      <c r="K115" s="66"/>
      <c r="L115" s="66"/>
      <c r="M115" s="66"/>
      <c r="X115" s="63"/>
      <c r="Y115"/>
    </row>
    <row r="116" spans="1:25" s="6" customFormat="1" x14ac:dyDescent="0.25">
      <c r="A116"/>
      <c r="B116"/>
      <c r="C116"/>
      <c r="D116"/>
      <c r="E116"/>
      <c r="F116"/>
      <c r="G116"/>
      <c r="H116"/>
      <c r="I116"/>
      <c r="J116" s="4"/>
      <c r="K116" s="66"/>
      <c r="L116" s="66"/>
      <c r="M116" s="66"/>
      <c r="X116" s="63"/>
      <c r="Y116"/>
    </row>
    <row r="117" spans="1:25" s="6" customFormat="1" x14ac:dyDescent="0.25">
      <c r="A117"/>
      <c r="B117"/>
      <c r="C117"/>
      <c r="D117"/>
      <c r="E117"/>
      <c r="F117"/>
      <c r="G117"/>
      <c r="H117"/>
      <c r="I117"/>
      <c r="J117" s="4"/>
      <c r="K117" s="66"/>
      <c r="L117" s="66"/>
      <c r="M117" s="66"/>
      <c r="X117" s="63"/>
      <c r="Y117"/>
    </row>
    <row r="118" spans="1:25" s="6" customFormat="1" x14ac:dyDescent="0.25">
      <c r="A118"/>
      <c r="B118"/>
      <c r="C118"/>
      <c r="D118"/>
      <c r="E118"/>
      <c r="F118"/>
      <c r="G118"/>
      <c r="H118"/>
      <c r="I118"/>
      <c r="J118" s="4"/>
      <c r="K118" s="66"/>
      <c r="L118" s="66"/>
      <c r="M118" s="66"/>
      <c r="X118" s="63"/>
      <c r="Y118"/>
    </row>
    <row r="119" spans="1:25" s="6" customFormat="1" x14ac:dyDescent="0.25">
      <c r="A119"/>
      <c r="B119"/>
      <c r="C119"/>
      <c r="D119"/>
      <c r="E119"/>
      <c r="F119"/>
      <c r="G119"/>
      <c r="H119"/>
      <c r="I119"/>
      <c r="J119" s="4"/>
      <c r="K119" s="66"/>
      <c r="L119" s="66"/>
      <c r="M119" s="66"/>
      <c r="X119" s="63"/>
      <c r="Y119"/>
    </row>
    <row r="120" spans="1:25" s="6" customFormat="1" x14ac:dyDescent="0.25">
      <c r="A120"/>
      <c r="B120"/>
      <c r="C120"/>
      <c r="D120"/>
      <c r="E120"/>
      <c r="F120"/>
      <c r="G120"/>
      <c r="H120"/>
      <c r="I120"/>
      <c r="J120" s="4"/>
      <c r="K120" s="66"/>
      <c r="L120" s="66"/>
      <c r="M120" s="66"/>
      <c r="X120" s="63"/>
      <c r="Y120"/>
    </row>
    <row r="121" spans="1:25" s="6" customFormat="1" x14ac:dyDescent="0.25">
      <c r="A121"/>
      <c r="B121"/>
      <c r="C121"/>
      <c r="D121"/>
      <c r="E121"/>
      <c r="F121"/>
      <c r="G121"/>
      <c r="H121"/>
      <c r="I121"/>
      <c r="J121" s="4"/>
      <c r="K121" s="66"/>
      <c r="L121" s="66"/>
      <c r="M121" s="66"/>
      <c r="X121" s="63"/>
      <c r="Y121"/>
    </row>
    <row r="122" spans="1:25" s="6" customFormat="1" x14ac:dyDescent="0.25">
      <c r="A122"/>
      <c r="B122"/>
      <c r="C122"/>
      <c r="D122"/>
      <c r="E122"/>
      <c r="F122"/>
      <c r="G122"/>
      <c r="H122"/>
      <c r="I122"/>
      <c r="J122" s="4"/>
      <c r="K122" s="66"/>
      <c r="L122" s="66"/>
      <c r="M122" s="66"/>
      <c r="X122" s="63"/>
      <c r="Y122"/>
    </row>
    <row r="123" spans="1:25" s="6" customFormat="1" x14ac:dyDescent="0.25">
      <c r="A123"/>
      <c r="B123"/>
      <c r="C123"/>
      <c r="D123"/>
      <c r="E123"/>
      <c r="F123"/>
      <c r="G123"/>
      <c r="H123"/>
      <c r="I123"/>
      <c r="J123" s="4"/>
      <c r="K123" s="66"/>
      <c r="L123" s="66"/>
      <c r="M123" s="66"/>
      <c r="X123" s="63"/>
      <c r="Y123"/>
    </row>
    <row r="124" spans="1:25" s="6" customFormat="1" x14ac:dyDescent="0.25">
      <c r="A124"/>
      <c r="B124"/>
      <c r="C124"/>
      <c r="D124"/>
      <c r="E124"/>
      <c r="F124"/>
      <c r="G124"/>
      <c r="H124"/>
      <c r="I124"/>
      <c r="J124" s="4"/>
      <c r="K124" s="66"/>
      <c r="L124" s="66"/>
      <c r="M124" s="66"/>
      <c r="X124" s="63"/>
      <c r="Y124"/>
    </row>
    <row r="125" spans="1:25" s="6" customFormat="1" x14ac:dyDescent="0.25">
      <c r="A125"/>
      <c r="B125"/>
      <c r="C125"/>
      <c r="D125"/>
      <c r="E125"/>
      <c r="F125"/>
      <c r="G125"/>
      <c r="H125"/>
      <c r="I125"/>
      <c r="J125" s="4"/>
      <c r="K125" s="66"/>
      <c r="L125" s="66"/>
      <c r="M125" s="66"/>
      <c r="X125" s="63"/>
      <c r="Y125"/>
    </row>
    <row r="126" spans="1:25" s="6" customFormat="1" x14ac:dyDescent="0.25">
      <c r="A126"/>
      <c r="B126"/>
      <c r="C126"/>
      <c r="D126"/>
      <c r="E126"/>
      <c r="F126"/>
      <c r="G126"/>
      <c r="H126"/>
      <c r="I126"/>
      <c r="J126" s="4"/>
      <c r="K126" s="66"/>
      <c r="L126" s="66"/>
      <c r="M126" s="66"/>
      <c r="X126" s="63"/>
      <c r="Y126"/>
    </row>
    <row r="127" spans="1:25" s="6" customFormat="1" x14ac:dyDescent="0.25">
      <c r="A127"/>
      <c r="B127"/>
      <c r="C127"/>
      <c r="D127"/>
      <c r="E127"/>
      <c r="F127"/>
      <c r="G127"/>
      <c r="H127"/>
      <c r="I127"/>
      <c r="J127" s="4"/>
      <c r="K127" s="66"/>
      <c r="L127" s="66"/>
      <c r="M127" s="66"/>
      <c r="X127" s="63"/>
      <c r="Y127"/>
    </row>
    <row r="128" spans="1:25" s="6" customFormat="1" x14ac:dyDescent="0.25">
      <c r="A128"/>
      <c r="B128"/>
      <c r="C128"/>
      <c r="D128"/>
      <c r="E128"/>
      <c r="F128"/>
      <c r="G128"/>
      <c r="H128"/>
      <c r="I128"/>
      <c r="J128" s="4"/>
      <c r="K128" s="66"/>
      <c r="L128" s="66"/>
      <c r="M128" s="66"/>
      <c r="X128" s="63"/>
      <c r="Y128"/>
    </row>
    <row r="129" spans="1:25" s="6" customFormat="1" x14ac:dyDescent="0.25">
      <c r="A129"/>
      <c r="B129"/>
      <c r="C129"/>
      <c r="D129"/>
      <c r="E129"/>
      <c r="F129"/>
      <c r="G129"/>
      <c r="H129"/>
      <c r="I129"/>
      <c r="J129" s="4"/>
      <c r="K129" s="66"/>
      <c r="L129" s="66"/>
      <c r="M129" s="66"/>
      <c r="X129" s="63"/>
      <c r="Y129"/>
    </row>
    <row r="130" spans="1:25" s="6" customFormat="1" x14ac:dyDescent="0.25">
      <c r="A130"/>
      <c r="B130"/>
      <c r="C130"/>
      <c r="D130"/>
      <c r="E130"/>
      <c r="F130"/>
      <c r="G130"/>
      <c r="H130"/>
      <c r="I130"/>
      <c r="J130" s="4"/>
      <c r="K130" s="66"/>
      <c r="L130" s="66"/>
      <c r="M130" s="66"/>
      <c r="X130" s="63"/>
      <c r="Y130"/>
    </row>
    <row r="131" spans="1:25" s="6" customFormat="1" x14ac:dyDescent="0.25">
      <c r="A131"/>
      <c r="B131"/>
      <c r="C131"/>
      <c r="D131"/>
      <c r="E131"/>
      <c r="F131"/>
      <c r="G131"/>
      <c r="H131"/>
      <c r="I131"/>
      <c r="J131" s="4"/>
      <c r="K131" s="66"/>
      <c r="L131" s="66"/>
      <c r="M131" s="66"/>
      <c r="X131" s="63"/>
      <c r="Y131"/>
    </row>
    <row r="132" spans="1:25" s="6" customFormat="1" x14ac:dyDescent="0.25">
      <c r="A132"/>
      <c r="B132"/>
      <c r="C132"/>
      <c r="D132"/>
      <c r="E132"/>
      <c r="F132"/>
      <c r="G132"/>
      <c r="H132"/>
      <c r="I132"/>
      <c r="J132" s="4"/>
      <c r="K132" s="66"/>
      <c r="L132" s="66"/>
      <c r="M132" s="66"/>
      <c r="X132" s="63"/>
      <c r="Y132"/>
    </row>
    <row r="133" spans="1:25" s="6" customFormat="1" x14ac:dyDescent="0.25">
      <c r="A133"/>
      <c r="B133"/>
      <c r="C133"/>
      <c r="D133"/>
      <c r="E133"/>
      <c r="F133"/>
      <c r="G133"/>
      <c r="H133"/>
      <c r="I133"/>
      <c r="J133" s="4"/>
      <c r="K133" s="66"/>
      <c r="L133" s="66"/>
      <c r="M133" s="66"/>
      <c r="X133" s="63"/>
      <c r="Y133"/>
    </row>
    <row r="134" spans="1:25" s="6" customFormat="1" x14ac:dyDescent="0.25">
      <c r="A134"/>
      <c r="B134"/>
      <c r="C134"/>
      <c r="D134"/>
      <c r="E134"/>
      <c r="F134"/>
      <c r="G134"/>
      <c r="H134"/>
      <c r="I134"/>
      <c r="J134" s="4"/>
      <c r="K134" s="66"/>
      <c r="L134" s="66"/>
      <c r="M134" s="66"/>
      <c r="X134" s="63"/>
      <c r="Y134"/>
    </row>
    <row r="135" spans="1:25" s="6" customFormat="1" x14ac:dyDescent="0.25">
      <c r="A135"/>
      <c r="B135"/>
      <c r="C135"/>
      <c r="D135"/>
      <c r="E135"/>
      <c r="F135"/>
      <c r="G135"/>
      <c r="H135"/>
      <c r="I135"/>
      <c r="J135" s="4"/>
      <c r="K135" s="66"/>
      <c r="L135" s="66"/>
      <c r="M135" s="66"/>
      <c r="X135" s="63"/>
      <c r="Y135"/>
    </row>
    <row r="136" spans="1:25" s="6" customFormat="1" x14ac:dyDescent="0.25">
      <c r="A136"/>
      <c r="B136"/>
      <c r="C136"/>
      <c r="D136"/>
      <c r="E136"/>
      <c r="F136"/>
      <c r="G136"/>
      <c r="H136"/>
      <c r="I136"/>
      <c r="J136" s="4"/>
      <c r="K136" s="66"/>
      <c r="L136" s="66"/>
      <c r="M136" s="66"/>
      <c r="X136" s="63"/>
      <c r="Y136"/>
    </row>
    <row r="137" spans="1:25" s="6" customFormat="1" x14ac:dyDescent="0.25">
      <c r="A137"/>
      <c r="B137"/>
      <c r="C137"/>
      <c r="D137"/>
      <c r="E137"/>
      <c r="F137"/>
      <c r="G137"/>
      <c r="H137"/>
      <c r="I137"/>
      <c r="J137" s="4"/>
      <c r="K137" s="66"/>
      <c r="L137" s="66"/>
      <c r="M137" s="66"/>
      <c r="X137" s="63"/>
      <c r="Y137"/>
    </row>
    <row r="138" spans="1:25" s="6" customFormat="1" x14ac:dyDescent="0.25">
      <c r="A138"/>
      <c r="B138"/>
      <c r="C138"/>
      <c r="D138"/>
      <c r="E138"/>
      <c r="F138"/>
      <c r="G138"/>
      <c r="H138"/>
      <c r="I138"/>
      <c r="J138" s="4"/>
      <c r="K138" s="66"/>
      <c r="L138" s="66"/>
      <c r="M138" s="66"/>
      <c r="X138" s="63"/>
      <c r="Y138"/>
    </row>
    <row r="139" spans="1:25" s="6" customFormat="1" x14ac:dyDescent="0.25">
      <c r="A139"/>
      <c r="B139"/>
      <c r="C139"/>
      <c r="D139"/>
      <c r="E139"/>
      <c r="F139"/>
      <c r="G139"/>
      <c r="H139"/>
      <c r="I139"/>
      <c r="J139" s="4"/>
      <c r="K139" s="66"/>
      <c r="L139" s="66"/>
      <c r="M139" s="66"/>
      <c r="X139" s="63"/>
      <c r="Y139"/>
    </row>
    <row r="140" spans="1:25" s="6" customFormat="1" x14ac:dyDescent="0.25">
      <c r="A140"/>
      <c r="B140"/>
      <c r="C140"/>
      <c r="D140"/>
      <c r="E140"/>
      <c r="F140"/>
      <c r="G140"/>
      <c r="H140"/>
      <c r="I140"/>
      <c r="J140" s="4"/>
      <c r="K140" s="66"/>
      <c r="L140" s="66"/>
      <c r="M140" s="66"/>
      <c r="X140" s="63"/>
      <c r="Y140"/>
    </row>
    <row r="141" spans="1:25" s="6" customFormat="1" x14ac:dyDescent="0.25">
      <c r="A141"/>
      <c r="B141"/>
      <c r="C141"/>
      <c r="D141"/>
      <c r="E141"/>
      <c r="F141"/>
      <c r="G141"/>
      <c r="H141"/>
      <c r="I141"/>
      <c r="J141" s="4"/>
      <c r="K141" s="66"/>
      <c r="L141" s="66"/>
      <c r="M141" s="66"/>
      <c r="X141" s="63"/>
      <c r="Y141"/>
    </row>
    <row r="142" spans="1:25" s="6" customFormat="1" x14ac:dyDescent="0.25">
      <c r="A142"/>
      <c r="B142"/>
      <c r="C142"/>
      <c r="D142"/>
      <c r="E142"/>
      <c r="F142"/>
      <c r="G142"/>
      <c r="H142"/>
      <c r="I142"/>
      <c r="J142" s="4"/>
      <c r="K142" s="66"/>
      <c r="L142" s="66"/>
      <c r="M142" s="66"/>
      <c r="X142" s="63"/>
      <c r="Y142"/>
    </row>
    <row r="143" spans="1:25" s="6" customFormat="1" x14ac:dyDescent="0.25">
      <c r="A143"/>
      <c r="B143"/>
      <c r="C143"/>
      <c r="D143"/>
      <c r="E143"/>
      <c r="F143"/>
      <c r="G143"/>
      <c r="H143"/>
      <c r="I143"/>
      <c r="J143" s="4"/>
      <c r="K143" s="66"/>
      <c r="L143" s="66"/>
      <c r="M143" s="66"/>
      <c r="X143" s="63"/>
      <c r="Y143"/>
    </row>
    <row r="144" spans="1:25" s="6" customFormat="1" x14ac:dyDescent="0.25">
      <c r="A144"/>
      <c r="B144"/>
      <c r="C144"/>
      <c r="D144"/>
      <c r="E144"/>
      <c r="F144"/>
      <c r="G144"/>
      <c r="H144"/>
      <c r="I144"/>
      <c r="J144" s="4"/>
      <c r="K144" s="66"/>
      <c r="L144" s="66"/>
      <c r="M144" s="66"/>
      <c r="X144" s="63"/>
      <c r="Y144"/>
    </row>
    <row r="145" spans="1:25" s="6" customFormat="1" x14ac:dyDescent="0.25">
      <c r="A145"/>
      <c r="B145"/>
      <c r="C145"/>
      <c r="D145"/>
      <c r="E145"/>
      <c r="F145"/>
      <c r="G145"/>
      <c r="H145"/>
      <c r="I145"/>
      <c r="J145" s="4"/>
      <c r="K145" s="66"/>
      <c r="L145" s="66"/>
      <c r="M145" s="66"/>
      <c r="X145" s="63"/>
      <c r="Y145"/>
    </row>
    <row r="146" spans="1:25" s="6" customFormat="1" x14ac:dyDescent="0.25">
      <c r="A146"/>
      <c r="B146"/>
      <c r="C146"/>
      <c r="D146"/>
      <c r="E146"/>
      <c r="F146"/>
      <c r="G146"/>
      <c r="H146"/>
      <c r="I146"/>
      <c r="J146" s="4"/>
      <c r="K146" s="66"/>
      <c r="L146" s="66"/>
      <c r="M146" s="66"/>
      <c r="X146" s="63"/>
      <c r="Y146"/>
    </row>
  </sheetData>
  <mergeCells count="26">
    <mergeCell ref="Y7:Y8"/>
    <mergeCell ref="Z7:Z8"/>
    <mergeCell ref="AA7:AA8"/>
    <mergeCell ref="O6:O7"/>
    <mergeCell ref="A5:W5"/>
    <mergeCell ref="A6:A7"/>
    <mergeCell ref="B6:B7"/>
    <mergeCell ref="C6:C7"/>
    <mergeCell ref="D6:D7"/>
    <mergeCell ref="E6:E7"/>
    <mergeCell ref="F6:F7"/>
    <mergeCell ref="G6:G7"/>
    <mergeCell ref="H6:H7"/>
    <mergeCell ref="I6:I7"/>
    <mergeCell ref="J6:J7"/>
    <mergeCell ref="K6:K7"/>
    <mergeCell ref="L6:L7"/>
    <mergeCell ref="M6:M7"/>
    <mergeCell ref="N6:N7"/>
    <mergeCell ref="P6:P7"/>
    <mergeCell ref="Q6:Q7"/>
    <mergeCell ref="T6:T7"/>
    <mergeCell ref="W6:W7"/>
    <mergeCell ref="X6:X7"/>
    <mergeCell ref="R6:S6"/>
    <mergeCell ref="U6:V6"/>
  </mergeCells>
  <pageMargins left="0.70866141732283472" right="0.70866141732283472" top="0.78740157480314965" bottom="0.78740157480314965" header="0.31496062992125984" footer="0.31496062992125984"/>
  <pageSetup paperSize="9" scale="37" firstPageNumber="173" fitToHeight="0" orientation="landscape" useFirstPageNumber="1" r:id="rId1"/>
  <headerFooter>
    <oddFooter>&amp;L&amp;"Arial,Kurzíva"&amp;12Zastupitelstvo Olomouckého kraje 16.12.2024
10.1. - Rozpočet Olomouckého kraje na rok 2025 - návrh rozpočtu 
Příloha č. 5e) - Dotační projekty - investiční&amp;R&amp;"Arial,Kurzíva"&amp;12Strana &amp;P (celkem 205)</oddFooter>
  </headerFooter>
  <rowBreaks count="3" manualBreakCount="3">
    <brk id="13" max="23" man="1"/>
    <brk id="43" max="23" man="1"/>
    <brk id="38" max="2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7D84EF-1B83-4664-9371-D120ADC9FA77}">
  <sheetPr>
    <tabColor rgb="FFFFC000"/>
    <pageSetUpPr fitToPage="1"/>
  </sheetPr>
  <dimension ref="A1:Y100"/>
  <sheetViews>
    <sheetView showGridLines="0" view="pageBreakPreview" zoomScale="70" zoomScaleNormal="70" zoomScaleSheetLayoutView="70" workbookViewId="0">
      <selection activeCell="U9" sqref="U9:V19"/>
    </sheetView>
  </sheetViews>
  <sheetFormatPr defaultColWidth="9.140625" defaultRowHeight="15" outlineLevelCol="1" x14ac:dyDescent="0.25"/>
  <cols>
    <col min="1" max="1" width="6.140625" customWidth="1"/>
    <col min="2" max="2" width="6.7109375" customWidth="1"/>
    <col min="3" max="3" width="8.42578125" hidden="1" customWidth="1" outlineLevel="1"/>
    <col min="4" max="4" width="6.42578125" hidden="1" customWidth="1" outlineLevel="1"/>
    <col min="5" max="5" width="8.28515625" customWidth="1" collapsed="1"/>
    <col min="6" max="6" width="15.5703125" hidden="1" customWidth="1" outlineLevel="1"/>
    <col min="7" max="7" width="37.85546875" customWidth="1" collapsed="1"/>
    <col min="8" max="8" width="38.85546875" customWidth="1"/>
    <col min="9" max="9" width="7.140625" customWidth="1"/>
    <col min="10" max="10" width="14.7109375" style="4" customWidth="1"/>
    <col min="11" max="12" width="14.85546875" style="6" customWidth="1"/>
    <col min="13" max="13" width="13.5703125" style="6" customWidth="1"/>
    <col min="14" max="14" width="13.7109375" style="6" customWidth="1"/>
    <col min="15" max="15" width="14.7109375" style="6" customWidth="1"/>
    <col min="16" max="16" width="14.85546875" style="6" customWidth="1"/>
    <col min="17" max="17" width="16.7109375" style="6" customWidth="1"/>
    <col min="18" max="18" width="17.42578125" style="6" customWidth="1"/>
    <col min="19" max="19" width="17.28515625" style="6" customWidth="1"/>
    <col min="20" max="22" width="14.85546875" style="6" customWidth="1"/>
    <col min="23" max="23" width="14.42578125" style="6" customWidth="1"/>
    <col min="24" max="24" width="17.7109375" style="63" customWidth="1"/>
  </cols>
  <sheetData>
    <row r="1" spans="1:25" ht="18" x14ac:dyDescent="0.25">
      <c r="A1" s="197" t="s">
        <v>352</v>
      </c>
      <c r="B1" s="1"/>
      <c r="C1" s="1"/>
      <c r="D1" s="1"/>
      <c r="E1" s="1"/>
      <c r="F1" s="2"/>
      <c r="G1" s="1"/>
      <c r="H1" s="3"/>
      <c r="I1" s="1"/>
      <c r="K1" s="5"/>
      <c r="N1" s="7"/>
      <c r="O1" s="7"/>
      <c r="Q1" s="7"/>
      <c r="R1" s="7"/>
      <c r="S1" s="8"/>
      <c r="T1" s="8"/>
      <c r="U1" s="9"/>
      <c r="V1"/>
      <c r="W1"/>
      <c r="X1"/>
    </row>
    <row r="2" spans="1:25" ht="15.75" x14ac:dyDescent="0.25">
      <c r="A2" s="10" t="s">
        <v>0</v>
      </c>
      <c r="B2" s="198"/>
      <c r="C2" s="198"/>
      <c r="F2" s="199"/>
      <c r="G2" s="200" t="s">
        <v>353</v>
      </c>
      <c r="H2" s="201" t="s">
        <v>354</v>
      </c>
      <c r="I2" s="11"/>
      <c r="K2" s="5"/>
      <c r="N2" s="12"/>
      <c r="O2" s="12"/>
      <c r="Q2" s="12"/>
      <c r="R2" s="12"/>
      <c r="S2" s="13"/>
      <c r="T2" s="13"/>
      <c r="U2" s="9"/>
      <c r="V2"/>
      <c r="W2"/>
      <c r="X2"/>
    </row>
    <row r="3" spans="1:25" ht="15.75" x14ac:dyDescent="0.25">
      <c r="A3" s="14"/>
      <c r="B3" s="198"/>
      <c r="C3" s="198"/>
      <c r="F3" s="199"/>
      <c r="G3" s="202" t="s">
        <v>1</v>
      </c>
      <c r="H3" s="203"/>
      <c r="I3" s="11"/>
      <c r="K3" s="5"/>
      <c r="N3" s="12"/>
      <c r="O3" s="12"/>
      <c r="Q3" s="12"/>
      <c r="R3" s="12"/>
      <c r="S3" s="13"/>
      <c r="T3" s="13"/>
      <c r="U3" s="9"/>
      <c r="V3"/>
      <c r="W3"/>
      <c r="X3"/>
    </row>
    <row r="4" spans="1:25" ht="17.25" customHeight="1" x14ac:dyDescent="0.25">
      <c r="A4" s="15"/>
      <c r="B4" s="15"/>
      <c r="C4" s="15"/>
      <c r="D4" s="15"/>
      <c r="E4" s="15"/>
      <c r="F4" s="15"/>
      <c r="G4" s="15"/>
      <c r="H4" s="15"/>
      <c r="I4" s="15"/>
      <c r="J4" s="15"/>
      <c r="K4" s="15"/>
      <c r="L4" s="16"/>
      <c r="M4" s="15"/>
      <c r="N4" s="16"/>
      <c r="O4" s="15"/>
      <c r="P4" s="15"/>
      <c r="Q4" s="15"/>
      <c r="R4" s="15"/>
      <c r="S4" s="15"/>
      <c r="T4" s="15"/>
      <c r="U4" s="15"/>
      <c r="V4" s="15"/>
      <c r="X4" s="17" t="s">
        <v>2</v>
      </c>
      <c r="Y4" s="9"/>
    </row>
    <row r="5" spans="1:25" ht="25.5" customHeight="1" x14ac:dyDescent="0.25">
      <c r="A5" s="425" t="s">
        <v>374</v>
      </c>
      <c r="B5" s="426"/>
      <c r="C5" s="426"/>
      <c r="D5" s="426"/>
      <c r="E5" s="426"/>
      <c r="F5" s="426"/>
      <c r="G5" s="426"/>
      <c r="H5" s="426"/>
      <c r="I5" s="426"/>
      <c r="J5" s="426"/>
      <c r="K5" s="426"/>
      <c r="L5" s="426"/>
      <c r="M5" s="426"/>
      <c r="N5" s="426"/>
      <c r="O5" s="426"/>
      <c r="P5" s="426"/>
      <c r="Q5" s="426"/>
      <c r="R5" s="426"/>
      <c r="S5" s="426"/>
      <c r="T5" s="426"/>
      <c r="U5" s="426"/>
      <c r="V5" s="426"/>
      <c r="W5" s="427"/>
      <c r="X5" s="18"/>
    </row>
    <row r="6" spans="1:25" ht="25.5" customHeight="1" x14ac:dyDescent="0.25">
      <c r="A6" s="428" t="s">
        <v>3</v>
      </c>
      <c r="B6" s="428" t="s">
        <v>4</v>
      </c>
      <c r="C6" s="429" t="s">
        <v>5</v>
      </c>
      <c r="D6" s="429" t="s">
        <v>6</v>
      </c>
      <c r="E6" s="430" t="s">
        <v>7</v>
      </c>
      <c r="F6" s="429" t="s">
        <v>8</v>
      </c>
      <c r="G6" s="429" t="s">
        <v>9</v>
      </c>
      <c r="H6" s="432" t="s">
        <v>10</v>
      </c>
      <c r="I6" s="433" t="s">
        <v>11</v>
      </c>
      <c r="J6" s="432" t="s">
        <v>12</v>
      </c>
      <c r="K6" s="432" t="s">
        <v>13</v>
      </c>
      <c r="L6" s="434" t="s">
        <v>14</v>
      </c>
      <c r="M6" s="434" t="s">
        <v>15</v>
      </c>
      <c r="N6" s="432" t="s">
        <v>22</v>
      </c>
      <c r="O6" s="424" t="s">
        <v>195</v>
      </c>
      <c r="P6" s="419" t="s">
        <v>345</v>
      </c>
      <c r="Q6" s="420" t="s">
        <v>197</v>
      </c>
      <c r="R6" s="422" t="s">
        <v>21</v>
      </c>
      <c r="S6" s="423"/>
      <c r="T6" s="420" t="s">
        <v>346</v>
      </c>
      <c r="U6" s="422" t="s">
        <v>21</v>
      </c>
      <c r="V6" s="423"/>
      <c r="W6" s="424" t="s">
        <v>199</v>
      </c>
      <c r="X6" s="418" t="s">
        <v>16</v>
      </c>
    </row>
    <row r="7" spans="1:25" ht="81" customHeight="1" x14ac:dyDescent="0.25">
      <c r="A7" s="428"/>
      <c r="B7" s="428"/>
      <c r="C7" s="429"/>
      <c r="D7" s="429"/>
      <c r="E7" s="431"/>
      <c r="F7" s="429"/>
      <c r="G7" s="429"/>
      <c r="H7" s="432"/>
      <c r="I7" s="433"/>
      <c r="J7" s="432"/>
      <c r="K7" s="432"/>
      <c r="L7" s="435"/>
      <c r="M7" s="435"/>
      <c r="N7" s="432"/>
      <c r="O7" s="424"/>
      <c r="P7" s="419"/>
      <c r="Q7" s="421"/>
      <c r="R7" s="294" t="s">
        <v>347</v>
      </c>
      <c r="S7" s="296" t="s">
        <v>348</v>
      </c>
      <c r="T7" s="421"/>
      <c r="U7" s="75" t="s">
        <v>349</v>
      </c>
      <c r="V7" s="296" t="s">
        <v>20</v>
      </c>
      <c r="W7" s="424"/>
      <c r="X7" s="418"/>
    </row>
    <row r="8" spans="1:25" s="25" customFormat="1" ht="25.5" customHeight="1" x14ac:dyDescent="0.3">
      <c r="A8" s="20" t="s">
        <v>17</v>
      </c>
      <c r="B8" s="21"/>
      <c r="C8" s="21"/>
      <c r="D8" s="21"/>
      <c r="E8" s="21"/>
      <c r="F8" s="21"/>
      <c r="G8" s="21"/>
      <c r="H8" s="21"/>
      <c r="I8" s="21"/>
      <c r="J8" s="21"/>
      <c r="K8" s="22">
        <f>SUM(K9:K13)</f>
        <v>22751</v>
      </c>
      <c r="L8" s="22">
        <f>SUM(L9:L13)</f>
        <v>16221</v>
      </c>
      <c r="M8" s="22">
        <f>SUM(M9:M13)</f>
        <v>6530</v>
      </c>
      <c r="N8" s="22"/>
      <c r="O8" s="22">
        <f t="shared" ref="O8:W8" si="0">SUM(O9:O13)</f>
        <v>5373</v>
      </c>
      <c r="P8" s="23">
        <f t="shared" si="0"/>
        <v>17378</v>
      </c>
      <c r="Q8" s="23">
        <f t="shared" si="0"/>
        <v>11589</v>
      </c>
      <c r="R8" s="23">
        <f t="shared" si="0"/>
        <v>11454</v>
      </c>
      <c r="S8" s="23">
        <f t="shared" si="0"/>
        <v>135</v>
      </c>
      <c r="T8" s="23">
        <f t="shared" si="0"/>
        <v>5789</v>
      </c>
      <c r="U8" s="23">
        <f t="shared" si="0"/>
        <v>5789</v>
      </c>
      <c r="V8" s="23">
        <f t="shared" si="0"/>
        <v>0</v>
      </c>
      <c r="W8" s="22">
        <f t="shared" si="0"/>
        <v>0</v>
      </c>
      <c r="X8" s="24"/>
    </row>
    <row r="9" spans="1:25" ht="273" customHeight="1" x14ac:dyDescent="0.25">
      <c r="A9" s="26">
        <v>1</v>
      </c>
      <c r="B9" s="27" t="s">
        <v>38</v>
      </c>
      <c r="C9" s="28">
        <v>3121</v>
      </c>
      <c r="D9" s="28">
        <v>6121</v>
      </c>
      <c r="E9" s="28">
        <v>61</v>
      </c>
      <c r="F9" s="29">
        <v>60001101765</v>
      </c>
      <c r="G9" s="30" t="s">
        <v>375</v>
      </c>
      <c r="H9" s="31" t="s">
        <v>376</v>
      </c>
      <c r="I9" s="32"/>
      <c r="J9" s="32" t="s">
        <v>31</v>
      </c>
      <c r="K9" s="33">
        <f>SUM(L9:M9)</f>
        <v>9478</v>
      </c>
      <c r="L9" s="33">
        <v>4739</v>
      </c>
      <c r="M9" s="33">
        <v>4739</v>
      </c>
      <c r="N9" s="34" t="s">
        <v>69</v>
      </c>
      <c r="O9" s="35">
        <v>0</v>
      </c>
      <c r="P9" s="36">
        <v>9478</v>
      </c>
      <c r="Q9" s="367">
        <v>4739</v>
      </c>
      <c r="R9" s="35">
        <v>4739</v>
      </c>
      <c r="S9" s="37">
        <v>0</v>
      </c>
      <c r="T9" s="174">
        <v>4739</v>
      </c>
      <c r="U9" s="37">
        <v>4739</v>
      </c>
      <c r="V9" s="37">
        <v>0</v>
      </c>
      <c r="W9" s="37">
        <f>K9-O9-P9</f>
        <v>0</v>
      </c>
      <c r="X9" s="38"/>
    </row>
    <row r="10" spans="1:25" ht="42" customHeight="1" x14ac:dyDescent="0.25">
      <c r="A10" s="438">
        <v>2</v>
      </c>
      <c r="B10" s="441" t="s">
        <v>33</v>
      </c>
      <c r="C10" s="28">
        <v>3122</v>
      </c>
      <c r="D10" s="28">
        <v>6121</v>
      </c>
      <c r="E10" s="28">
        <v>61</v>
      </c>
      <c r="F10" s="444">
        <v>60001101561</v>
      </c>
      <c r="G10" s="447" t="s">
        <v>377</v>
      </c>
      <c r="H10" s="450" t="s">
        <v>378</v>
      </c>
      <c r="I10" s="453"/>
      <c r="J10" s="453" t="s">
        <v>31</v>
      </c>
      <c r="K10" s="456">
        <f>SUM(L10:M10)</f>
        <v>8073</v>
      </c>
      <c r="L10" s="456">
        <v>7062</v>
      </c>
      <c r="M10" s="456">
        <v>1011</v>
      </c>
      <c r="N10" s="465" t="s">
        <v>40</v>
      </c>
      <c r="O10" s="468">
        <v>5373</v>
      </c>
      <c r="P10" s="471">
        <f>SUM(Q10+T10)</f>
        <v>2700</v>
      </c>
      <c r="Q10" s="474">
        <f>SUM(R10:S12)</f>
        <v>2430</v>
      </c>
      <c r="R10" s="35">
        <v>340</v>
      </c>
      <c r="S10" s="37">
        <v>20</v>
      </c>
      <c r="T10" s="477">
        <f>SUM(U10:V12)</f>
        <v>270</v>
      </c>
      <c r="U10" s="37">
        <v>40</v>
      </c>
      <c r="V10" s="37">
        <v>0</v>
      </c>
      <c r="W10" s="459">
        <f>K10-O10-P10</f>
        <v>0</v>
      </c>
      <c r="X10" s="462" t="s">
        <v>369</v>
      </c>
    </row>
    <row r="11" spans="1:25" ht="44.25" customHeight="1" x14ac:dyDescent="0.25">
      <c r="A11" s="439"/>
      <c r="B11" s="442"/>
      <c r="C11" s="28">
        <v>3122</v>
      </c>
      <c r="D11" s="28">
        <v>6122</v>
      </c>
      <c r="E11" s="28">
        <v>61</v>
      </c>
      <c r="F11" s="445"/>
      <c r="G11" s="448"/>
      <c r="H11" s="451"/>
      <c r="I11" s="454"/>
      <c r="J11" s="454"/>
      <c r="K11" s="457"/>
      <c r="L11" s="457"/>
      <c r="M11" s="457"/>
      <c r="N11" s="466"/>
      <c r="O11" s="469"/>
      <c r="P11" s="472"/>
      <c r="Q11" s="475"/>
      <c r="R11" s="35">
        <v>1700</v>
      </c>
      <c r="S11" s="37">
        <v>100</v>
      </c>
      <c r="T11" s="478"/>
      <c r="U11" s="37">
        <v>200</v>
      </c>
      <c r="V11" s="37">
        <v>0</v>
      </c>
      <c r="W11" s="460"/>
      <c r="X11" s="463"/>
    </row>
    <row r="12" spans="1:25" ht="42" customHeight="1" x14ac:dyDescent="0.25">
      <c r="A12" s="440"/>
      <c r="B12" s="443"/>
      <c r="C12" s="28">
        <v>3122</v>
      </c>
      <c r="D12" s="28">
        <v>5137</v>
      </c>
      <c r="E12" s="28">
        <v>51</v>
      </c>
      <c r="F12" s="446"/>
      <c r="G12" s="449"/>
      <c r="H12" s="452"/>
      <c r="I12" s="455"/>
      <c r="J12" s="455"/>
      <c r="K12" s="458"/>
      <c r="L12" s="458"/>
      <c r="M12" s="458"/>
      <c r="N12" s="467"/>
      <c r="O12" s="470"/>
      <c r="P12" s="473"/>
      <c r="Q12" s="476"/>
      <c r="R12" s="35">
        <v>255</v>
      </c>
      <c r="S12" s="37">
        <v>15</v>
      </c>
      <c r="T12" s="479"/>
      <c r="U12" s="37">
        <v>30</v>
      </c>
      <c r="V12" s="37">
        <v>0</v>
      </c>
      <c r="W12" s="461"/>
      <c r="X12" s="464"/>
    </row>
    <row r="13" spans="1:25" ht="124.5" customHeight="1" x14ac:dyDescent="0.25">
      <c r="A13" s="26">
        <v>3</v>
      </c>
      <c r="B13" s="28" t="s">
        <v>32</v>
      </c>
      <c r="C13" s="27">
        <v>3124</v>
      </c>
      <c r="D13" s="27">
        <v>6121</v>
      </c>
      <c r="E13" s="27">
        <v>61</v>
      </c>
      <c r="F13" s="44">
        <v>60001101565</v>
      </c>
      <c r="G13" s="303" t="s">
        <v>379</v>
      </c>
      <c r="H13" s="31" t="s">
        <v>380</v>
      </c>
      <c r="I13" s="45"/>
      <c r="J13" s="32" t="s">
        <v>31</v>
      </c>
      <c r="K13" s="33">
        <v>5200</v>
      </c>
      <c r="L13" s="33">
        <v>4420</v>
      </c>
      <c r="M13" s="33">
        <v>780</v>
      </c>
      <c r="N13" s="34"/>
      <c r="O13" s="35">
        <v>0</v>
      </c>
      <c r="P13" s="36">
        <f>Q13+T13</f>
        <v>5200</v>
      </c>
      <c r="Q13" s="367">
        <v>4420</v>
      </c>
      <c r="R13" s="35">
        <v>4420</v>
      </c>
      <c r="S13" s="37">
        <v>0</v>
      </c>
      <c r="T13" s="174">
        <v>780</v>
      </c>
      <c r="U13" s="37">
        <v>780</v>
      </c>
      <c r="V13" s="37">
        <v>0</v>
      </c>
      <c r="W13" s="37">
        <v>0</v>
      </c>
      <c r="X13" s="205"/>
    </row>
    <row r="14" spans="1:25" s="25" customFormat="1" ht="25.5" hidden="1" customHeight="1" x14ac:dyDescent="0.3">
      <c r="A14" s="46" t="s">
        <v>18</v>
      </c>
      <c r="B14" s="47"/>
      <c r="C14" s="47"/>
      <c r="D14" s="47"/>
      <c r="E14" s="47"/>
      <c r="F14" s="47"/>
      <c r="G14" s="47"/>
      <c r="H14" s="47"/>
      <c r="I14" s="47"/>
      <c r="J14" s="47"/>
      <c r="K14" s="48">
        <f>SUM(K15)</f>
        <v>0</v>
      </c>
      <c r="L14" s="48">
        <f>SUM(L15)</f>
        <v>0</v>
      </c>
      <c r="M14" s="48">
        <f>SUM(M15)</f>
        <v>0</v>
      </c>
      <c r="N14" s="49"/>
      <c r="O14" s="48">
        <f>SUM(O15)</f>
        <v>0</v>
      </c>
      <c r="P14" s="50">
        <f>SUM(P15)</f>
        <v>0</v>
      </c>
      <c r="Q14" s="50">
        <f>SUM(Q15)</f>
        <v>0</v>
      </c>
      <c r="R14" s="50">
        <f t="shared" ref="R14:V14" si="1">SUM(R15)</f>
        <v>0</v>
      </c>
      <c r="S14" s="50">
        <f>SUM(S15)</f>
        <v>0</v>
      </c>
      <c r="T14" s="50">
        <f>SUM(T15)</f>
        <v>0</v>
      </c>
      <c r="U14" s="50">
        <f t="shared" si="1"/>
        <v>0</v>
      </c>
      <c r="V14" s="50">
        <f t="shared" si="1"/>
        <v>0</v>
      </c>
      <c r="W14" s="51">
        <f>SUM(W15)</f>
        <v>0</v>
      </c>
      <c r="X14" s="52"/>
    </row>
    <row r="15" spans="1:25" ht="15.75" hidden="1" x14ac:dyDescent="0.25">
      <c r="A15" s="26">
        <v>1</v>
      </c>
      <c r="B15" s="28"/>
      <c r="C15" s="27"/>
      <c r="D15" s="27"/>
      <c r="E15" s="27"/>
      <c r="F15" s="44"/>
      <c r="G15" s="41"/>
      <c r="H15" s="31"/>
      <c r="I15" s="45"/>
      <c r="J15" s="32"/>
      <c r="K15" s="33"/>
      <c r="L15" s="33"/>
      <c r="M15" s="33"/>
      <c r="N15" s="34"/>
      <c r="O15" s="35">
        <v>0</v>
      </c>
      <c r="P15" s="36">
        <f>Q15+S15</f>
        <v>0</v>
      </c>
      <c r="Q15" s="35">
        <f>SUM(R15:R15)</f>
        <v>0</v>
      </c>
      <c r="R15" s="35"/>
      <c r="S15" s="37">
        <f t="shared" ref="S15" si="2">SUM(U15:V15)</f>
        <v>0</v>
      </c>
      <c r="T15" s="37">
        <f>SUM(U15:V15)</f>
        <v>0</v>
      </c>
      <c r="U15" s="37"/>
      <c r="V15" s="37"/>
      <c r="W15" s="37">
        <f>K15-O15-P15</f>
        <v>0</v>
      </c>
      <c r="X15" s="38"/>
    </row>
    <row r="16" spans="1:25" ht="35.25" customHeight="1" x14ac:dyDescent="0.25">
      <c r="A16" s="291" t="s">
        <v>381</v>
      </c>
      <c r="B16" s="292"/>
      <c r="C16" s="292"/>
      <c r="D16" s="292"/>
      <c r="E16" s="292"/>
      <c r="F16" s="292"/>
      <c r="G16" s="292"/>
      <c r="H16" s="292"/>
      <c r="I16" s="292"/>
      <c r="J16" s="292"/>
      <c r="K16" s="55">
        <f>K8+K14</f>
        <v>22751</v>
      </c>
      <c r="L16" s="55">
        <f>L8+L14</f>
        <v>16221</v>
      </c>
      <c r="M16" s="55">
        <f>M8+M14</f>
        <v>6530</v>
      </c>
      <c r="N16" s="55"/>
      <c r="O16" s="55">
        <f t="shared" ref="O16:W16" si="3">O8+O14</f>
        <v>5373</v>
      </c>
      <c r="P16" s="55">
        <f t="shared" si="3"/>
        <v>17378</v>
      </c>
      <c r="Q16" s="55">
        <f t="shared" si="3"/>
        <v>11589</v>
      </c>
      <c r="R16" s="55">
        <f t="shared" si="3"/>
        <v>11454</v>
      </c>
      <c r="S16" s="55">
        <f t="shared" si="3"/>
        <v>135</v>
      </c>
      <c r="T16" s="55">
        <f t="shared" si="3"/>
        <v>5789</v>
      </c>
      <c r="U16" s="55">
        <f t="shared" si="3"/>
        <v>5789</v>
      </c>
      <c r="V16" s="55">
        <f t="shared" si="3"/>
        <v>0</v>
      </c>
      <c r="W16" s="56">
        <f t="shared" si="3"/>
        <v>0</v>
      </c>
      <c r="X16" s="57"/>
    </row>
    <row r="17" spans="1:25" s="6" customFormat="1" x14ac:dyDescent="0.25">
      <c r="A17" s="4"/>
      <c r="B17" s="4"/>
      <c r="C17" s="4"/>
      <c r="D17" s="4"/>
      <c r="E17" s="4"/>
      <c r="F17" s="4"/>
      <c r="G17" s="58"/>
      <c r="H17" s="4"/>
      <c r="I17" s="59"/>
      <c r="J17" s="60"/>
      <c r="K17" s="61"/>
      <c r="L17" s="61"/>
      <c r="M17" s="61"/>
      <c r="N17" s="62"/>
      <c r="O17" s="62"/>
      <c r="X17" s="63"/>
      <c r="Y17"/>
    </row>
    <row r="18" spans="1:25" s="6" customFormat="1" x14ac:dyDescent="0.25">
      <c r="A18" s="4"/>
      <c r="B18" s="4"/>
      <c r="C18" s="4"/>
      <c r="D18" s="4"/>
      <c r="E18" s="4"/>
      <c r="F18" s="4"/>
      <c r="G18" s="4"/>
      <c r="H18" s="4"/>
      <c r="I18" s="64"/>
      <c r="J18" s="65"/>
      <c r="K18" s="66"/>
      <c r="L18" s="66"/>
      <c r="M18" s="66"/>
      <c r="X18" s="63"/>
      <c r="Y18"/>
    </row>
    <row r="19" spans="1:25" s="6" customFormat="1" ht="18" x14ac:dyDescent="0.25">
      <c r="A19" s="67"/>
      <c r="B19" s="67"/>
      <c r="C19" s="67"/>
      <c r="D19" s="67"/>
      <c r="E19" s="67"/>
      <c r="F19" s="67"/>
      <c r="G19" s="67"/>
      <c r="H19" s="67"/>
      <c r="I19" s="67"/>
      <c r="J19" s="67"/>
      <c r="K19" s="67"/>
      <c r="L19" s="67"/>
      <c r="M19" s="67"/>
      <c r="N19" s="67"/>
      <c r="O19" s="67"/>
      <c r="P19" s="67"/>
      <c r="X19" s="63"/>
      <c r="Y19"/>
    </row>
    <row r="20" spans="1:25" s="73" customFormat="1" x14ac:dyDescent="0.2">
      <c r="A20" s="68"/>
      <c r="B20" s="69"/>
      <c r="C20" s="68"/>
      <c r="D20" s="69"/>
      <c r="E20" s="69"/>
      <c r="F20" s="69"/>
      <c r="G20" s="69"/>
      <c r="H20" s="69"/>
      <c r="I20" s="70"/>
      <c r="J20" s="71"/>
      <c r="K20" s="72"/>
      <c r="L20" s="72"/>
      <c r="M20" s="72"/>
      <c r="X20" s="74"/>
      <c r="Y20" s="68"/>
    </row>
    <row r="21" spans="1:25" s="6" customFormat="1" x14ac:dyDescent="0.25">
      <c r="A21" s="4"/>
      <c r="B21" s="4"/>
      <c r="C21" s="4"/>
      <c r="D21" s="4"/>
      <c r="E21" s="4"/>
      <c r="F21" s="4"/>
      <c r="G21" s="4"/>
      <c r="H21" s="4"/>
      <c r="I21"/>
      <c r="J21" s="65"/>
      <c r="K21" s="66"/>
      <c r="L21" s="66"/>
      <c r="M21" s="66"/>
      <c r="X21" s="63"/>
      <c r="Y21"/>
    </row>
    <row r="22" spans="1:25" s="6" customFormat="1" x14ac:dyDescent="0.25">
      <c r="A22" s="4"/>
      <c r="B22" s="4"/>
      <c r="C22" s="4"/>
      <c r="D22" s="4"/>
      <c r="E22" s="4"/>
      <c r="F22" s="4"/>
      <c r="G22" s="4"/>
      <c r="H22" s="4"/>
      <c r="I22"/>
      <c r="J22" s="65"/>
      <c r="K22" s="66"/>
      <c r="L22" s="66"/>
      <c r="M22" s="66"/>
      <c r="X22" s="63"/>
      <c r="Y22"/>
    </row>
    <row r="23" spans="1:25" s="6" customFormat="1" x14ac:dyDescent="0.25">
      <c r="A23" s="4"/>
      <c r="B23" s="4"/>
      <c r="C23" s="4"/>
      <c r="D23" s="4"/>
      <c r="E23" s="4"/>
      <c r="F23" s="4"/>
      <c r="G23" s="4"/>
      <c r="H23" s="4"/>
      <c r="I23"/>
      <c r="J23" s="65"/>
      <c r="K23" s="66"/>
      <c r="L23" s="66"/>
      <c r="M23" s="66"/>
      <c r="X23" s="63"/>
      <c r="Y23"/>
    </row>
    <row r="24" spans="1:25" s="6" customFormat="1" x14ac:dyDescent="0.25">
      <c r="A24" s="4"/>
      <c r="B24" s="4"/>
      <c r="C24" s="4"/>
      <c r="D24" s="4"/>
      <c r="E24" s="4"/>
      <c r="F24" s="4"/>
      <c r="G24" s="4"/>
      <c r="H24" s="4"/>
      <c r="I24"/>
      <c r="J24" s="65"/>
      <c r="K24" s="66"/>
      <c r="L24" s="66"/>
      <c r="M24" s="66"/>
      <c r="X24" s="63"/>
      <c r="Y24"/>
    </row>
    <row r="25" spans="1:25" s="6" customFormat="1" x14ac:dyDescent="0.25">
      <c r="A25" s="4"/>
      <c r="B25" s="4"/>
      <c r="C25" s="4"/>
      <c r="D25" s="4"/>
      <c r="E25" s="4"/>
      <c r="F25" s="4"/>
      <c r="G25" s="4"/>
      <c r="H25" s="4"/>
      <c r="I25"/>
      <c r="J25" s="65"/>
      <c r="K25" s="66"/>
      <c r="L25" s="66"/>
      <c r="M25" s="66"/>
      <c r="X25" s="63"/>
      <c r="Y25"/>
    </row>
    <row r="26" spans="1:25" s="6" customFormat="1" x14ac:dyDescent="0.25">
      <c r="A26" s="4"/>
      <c r="B26" s="4"/>
      <c r="C26" s="4"/>
      <c r="D26" s="4"/>
      <c r="E26" s="4"/>
      <c r="F26" s="4"/>
      <c r="G26" s="4"/>
      <c r="H26" s="4"/>
      <c r="I26"/>
      <c r="J26" s="65"/>
      <c r="K26" s="66"/>
      <c r="L26" s="66"/>
      <c r="M26" s="66"/>
      <c r="X26" s="63"/>
      <c r="Y26"/>
    </row>
    <row r="27" spans="1:25" s="6" customFormat="1" x14ac:dyDescent="0.25">
      <c r="A27" s="4"/>
      <c r="B27" s="4"/>
      <c r="C27" s="4"/>
      <c r="D27" s="4"/>
      <c r="E27" s="4"/>
      <c r="F27" s="4"/>
      <c r="G27" s="4"/>
      <c r="H27" s="4"/>
      <c r="I27"/>
      <c r="J27" s="65"/>
      <c r="K27" s="66"/>
      <c r="L27" s="66"/>
      <c r="M27" s="66"/>
      <c r="X27" s="63"/>
      <c r="Y27"/>
    </row>
    <row r="28" spans="1:25" s="6" customFormat="1" x14ac:dyDescent="0.25">
      <c r="A28" s="4"/>
      <c r="B28" s="4"/>
      <c r="C28" s="4"/>
      <c r="D28" s="4"/>
      <c r="E28" s="4"/>
      <c r="F28" s="4"/>
      <c r="G28" s="4"/>
      <c r="H28" s="4"/>
      <c r="I28"/>
      <c r="J28" s="65"/>
      <c r="K28" s="66"/>
      <c r="L28" s="66"/>
      <c r="M28" s="66"/>
      <c r="X28" s="63"/>
      <c r="Y28"/>
    </row>
    <row r="29" spans="1:25" s="6" customFormat="1" x14ac:dyDescent="0.25">
      <c r="A29" s="4"/>
      <c r="B29" s="4"/>
      <c r="C29" s="4"/>
      <c r="D29" s="4"/>
      <c r="E29" s="4"/>
      <c r="F29" s="4"/>
      <c r="G29" s="4"/>
      <c r="H29" s="4"/>
      <c r="I29"/>
      <c r="J29" s="65"/>
      <c r="K29" s="66"/>
      <c r="L29" s="66"/>
      <c r="M29" s="66"/>
      <c r="X29" s="63"/>
      <c r="Y29"/>
    </row>
    <row r="30" spans="1:25" s="6" customFormat="1" x14ac:dyDescent="0.25">
      <c r="A30" s="4"/>
      <c r="B30" s="4"/>
      <c r="C30" s="4"/>
      <c r="D30" s="4"/>
      <c r="E30" s="4"/>
      <c r="F30" s="4"/>
      <c r="G30" s="4"/>
      <c r="H30" s="4"/>
      <c r="I30"/>
      <c r="J30" s="65"/>
      <c r="K30" s="66"/>
      <c r="L30" s="66"/>
      <c r="M30" s="66"/>
      <c r="X30" s="63"/>
      <c r="Y30"/>
    </row>
    <row r="31" spans="1:25" s="6" customFormat="1" x14ac:dyDescent="0.25">
      <c r="A31" s="4"/>
      <c r="B31" s="4"/>
      <c r="C31" s="4"/>
      <c r="D31" s="4"/>
      <c r="E31" s="4"/>
      <c r="F31" s="4"/>
      <c r="G31" s="4"/>
      <c r="H31" s="4"/>
      <c r="I31"/>
      <c r="J31" s="65"/>
      <c r="K31" s="66"/>
      <c r="L31" s="66"/>
      <c r="M31" s="66"/>
      <c r="X31" s="63"/>
      <c r="Y31"/>
    </row>
    <row r="32" spans="1:25" s="6" customFormat="1" x14ac:dyDescent="0.25">
      <c r="A32" s="4"/>
      <c r="B32" s="4"/>
      <c r="C32" s="4"/>
      <c r="D32" s="4"/>
      <c r="E32" s="4"/>
      <c r="F32" s="4"/>
      <c r="G32" s="4"/>
      <c r="H32" s="4"/>
      <c r="I32"/>
      <c r="J32" s="65"/>
      <c r="K32" s="66"/>
      <c r="L32" s="66"/>
      <c r="M32" s="66"/>
      <c r="X32" s="63"/>
      <c r="Y32"/>
    </row>
    <row r="33" spans="1:25" s="6" customFormat="1" x14ac:dyDescent="0.25">
      <c r="A33" s="4"/>
      <c r="B33" s="4"/>
      <c r="C33" s="4"/>
      <c r="D33" s="4"/>
      <c r="E33" s="4"/>
      <c r="F33" s="4"/>
      <c r="G33" s="4"/>
      <c r="H33" s="4"/>
      <c r="I33"/>
      <c r="J33" s="65"/>
      <c r="K33" s="66"/>
      <c r="L33" s="66"/>
      <c r="M33" s="66"/>
      <c r="X33" s="63"/>
      <c r="Y33"/>
    </row>
    <row r="34" spans="1:25" s="6" customFormat="1" x14ac:dyDescent="0.25">
      <c r="A34" s="4"/>
      <c r="B34" s="4"/>
      <c r="C34" s="4"/>
      <c r="D34" s="4"/>
      <c r="E34" s="4"/>
      <c r="F34" s="4"/>
      <c r="G34" s="4"/>
      <c r="H34" s="4"/>
      <c r="I34"/>
      <c r="J34" s="65"/>
      <c r="K34" s="66"/>
      <c r="L34" s="66"/>
      <c r="M34" s="66"/>
      <c r="X34" s="63"/>
      <c r="Y34"/>
    </row>
    <row r="35" spans="1:25" s="6" customFormat="1" x14ac:dyDescent="0.25">
      <c r="A35" s="4"/>
      <c r="B35" s="4"/>
      <c r="C35" s="4"/>
      <c r="D35" s="4"/>
      <c r="E35" s="4"/>
      <c r="F35" s="4"/>
      <c r="G35" s="4"/>
      <c r="H35" s="4"/>
      <c r="I35"/>
      <c r="J35" s="65"/>
      <c r="K35" s="66"/>
      <c r="L35" s="66"/>
      <c r="M35" s="66"/>
      <c r="X35" s="63"/>
      <c r="Y35"/>
    </row>
    <row r="36" spans="1:25" s="6" customFormat="1" x14ac:dyDescent="0.25">
      <c r="A36" s="4"/>
      <c r="B36" s="4"/>
      <c r="C36" s="4"/>
      <c r="D36" s="4"/>
      <c r="E36" s="4"/>
      <c r="F36" s="4"/>
      <c r="G36" s="4"/>
      <c r="H36" s="4"/>
      <c r="I36"/>
      <c r="J36" s="65"/>
      <c r="K36" s="66"/>
      <c r="L36" s="66"/>
      <c r="M36" s="66"/>
      <c r="X36" s="63"/>
      <c r="Y36"/>
    </row>
    <row r="37" spans="1:25" s="6" customFormat="1" x14ac:dyDescent="0.25">
      <c r="A37" s="4"/>
      <c r="B37" s="4"/>
      <c r="C37" s="4"/>
      <c r="D37" s="4"/>
      <c r="E37" s="4"/>
      <c r="F37" s="4"/>
      <c r="G37" s="4"/>
      <c r="H37" s="4"/>
      <c r="I37"/>
      <c r="J37" s="65"/>
      <c r="K37" s="66"/>
      <c r="L37" s="66"/>
      <c r="M37" s="66"/>
      <c r="X37" s="63"/>
      <c r="Y37"/>
    </row>
    <row r="38" spans="1:25" s="6" customFormat="1" x14ac:dyDescent="0.25">
      <c r="A38" s="4"/>
      <c r="B38" s="4"/>
      <c r="C38" s="4"/>
      <c r="D38" s="4"/>
      <c r="E38" s="4"/>
      <c r="F38" s="4"/>
      <c r="G38" s="4"/>
      <c r="H38" s="4"/>
      <c r="I38"/>
      <c r="J38" s="4"/>
      <c r="K38" s="66"/>
      <c r="L38" s="66"/>
      <c r="M38" s="66"/>
      <c r="X38" s="63"/>
      <c r="Y38"/>
    </row>
    <row r="39" spans="1:25" s="6" customFormat="1" x14ac:dyDescent="0.25">
      <c r="A39" s="4"/>
      <c r="B39" s="4"/>
      <c r="C39" s="4"/>
      <c r="D39" s="4"/>
      <c r="E39" s="4"/>
      <c r="F39" s="4"/>
      <c r="G39" s="4"/>
      <c r="H39" s="4"/>
      <c r="I39"/>
      <c r="J39" s="4"/>
      <c r="K39" s="66"/>
      <c r="L39" s="66"/>
      <c r="M39" s="66"/>
      <c r="X39" s="63"/>
      <c r="Y39"/>
    </row>
    <row r="40" spans="1:25" s="6" customFormat="1" x14ac:dyDescent="0.25">
      <c r="A40" s="4"/>
      <c r="B40" s="4"/>
      <c r="C40" s="4"/>
      <c r="D40" s="4"/>
      <c r="E40" s="4"/>
      <c r="F40" s="4"/>
      <c r="G40" s="4"/>
      <c r="H40" s="4"/>
      <c r="I40"/>
      <c r="J40" s="4"/>
      <c r="K40" s="66"/>
      <c r="L40" s="66"/>
      <c r="M40" s="66"/>
      <c r="X40" s="63"/>
      <c r="Y40"/>
    </row>
    <row r="41" spans="1:25" s="6" customFormat="1" x14ac:dyDescent="0.25">
      <c r="A41" s="4"/>
      <c r="B41" s="4"/>
      <c r="C41" s="4"/>
      <c r="D41" s="4"/>
      <c r="E41" s="4"/>
      <c r="F41" s="4"/>
      <c r="G41" s="4"/>
      <c r="H41" s="4"/>
      <c r="I41"/>
      <c r="J41" s="4"/>
      <c r="K41" s="66"/>
      <c r="L41" s="66"/>
      <c r="M41" s="66"/>
      <c r="X41" s="63"/>
      <c r="Y41"/>
    </row>
    <row r="42" spans="1:25" s="6" customFormat="1" x14ac:dyDescent="0.25">
      <c r="A42" s="4"/>
      <c r="B42" s="4"/>
      <c r="C42" s="4"/>
      <c r="D42" s="4"/>
      <c r="E42" s="4"/>
      <c r="F42" s="4"/>
      <c r="G42" s="4"/>
      <c r="H42" s="4"/>
      <c r="I42"/>
      <c r="J42" s="4"/>
      <c r="K42" s="66"/>
      <c r="L42" s="66"/>
      <c r="M42" s="66"/>
      <c r="X42" s="63"/>
      <c r="Y42"/>
    </row>
    <row r="43" spans="1:25" s="6" customFormat="1" x14ac:dyDescent="0.25">
      <c r="A43" s="4"/>
      <c r="B43" s="4"/>
      <c r="C43" s="4"/>
      <c r="D43" s="4"/>
      <c r="E43" s="4"/>
      <c r="F43" s="4"/>
      <c r="G43" s="4"/>
      <c r="H43" s="4"/>
      <c r="I43"/>
      <c r="J43" s="4"/>
      <c r="K43" s="66"/>
      <c r="L43" s="66"/>
      <c r="M43" s="66"/>
      <c r="X43" s="63"/>
      <c r="Y43"/>
    </row>
    <row r="44" spans="1:25" s="6" customFormat="1" x14ac:dyDescent="0.25">
      <c r="A44" s="4"/>
      <c r="B44" s="4"/>
      <c r="C44" s="4"/>
      <c r="D44" s="4"/>
      <c r="E44" s="4"/>
      <c r="F44" s="4"/>
      <c r="G44" s="4"/>
      <c r="H44" s="4"/>
      <c r="I44"/>
      <c r="J44" s="4"/>
      <c r="K44" s="66"/>
      <c r="L44" s="66"/>
      <c r="M44" s="66"/>
      <c r="X44" s="63"/>
      <c r="Y44"/>
    </row>
    <row r="45" spans="1:25" s="6" customFormat="1" x14ac:dyDescent="0.25">
      <c r="A45" s="4"/>
      <c r="B45" s="4"/>
      <c r="C45" s="4"/>
      <c r="D45" s="4"/>
      <c r="E45" s="4"/>
      <c r="F45" s="4"/>
      <c r="G45" s="4"/>
      <c r="H45" s="4"/>
      <c r="I45"/>
      <c r="J45" s="4"/>
      <c r="K45" s="66"/>
      <c r="L45" s="66"/>
      <c r="M45" s="66"/>
      <c r="X45" s="63"/>
      <c r="Y45"/>
    </row>
    <row r="46" spans="1:25" s="6" customFormat="1" x14ac:dyDescent="0.25">
      <c r="A46" s="4"/>
      <c r="B46" s="4"/>
      <c r="C46" s="4"/>
      <c r="D46" s="4"/>
      <c r="E46" s="4"/>
      <c r="F46" s="4"/>
      <c r="G46" s="4"/>
      <c r="H46" s="4"/>
      <c r="I46"/>
      <c r="J46" s="4"/>
      <c r="K46" s="66"/>
      <c r="L46" s="66"/>
      <c r="M46" s="66"/>
      <c r="X46" s="63"/>
      <c r="Y46"/>
    </row>
    <row r="47" spans="1:25" s="6" customFormat="1" x14ac:dyDescent="0.25">
      <c r="A47" s="4"/>
      <c r="B47" s="4"/>
      <c r="C47" s="4"/>
      <c r="D47" s="4"/>
      <c r="E47" s="4"/>
      <c r="F47" s="4"/>
      <c r="G47" s="4"/>
      <c r="H47" s="4"/>
      <c r="I47"/>
      <c r="J47" s="4"/>
      <c r="K47" s="66"/>
      <c r="L47" s="66"/>
      <c r="M47" s="66"/>
      <c r="X47" s="63"/>
      <c r="Y47"/>
    </row>
    <row r="48" spans="1:25" s="6" customFormat="1" x14ac:dyDescent="0.25">
      <c r="A48" s="4"/>
      <c r="B48" s="4"/>
      <c r="C48" s="4"/>
      <c r="D48" s="4"/>
      <c r="E48" s="4"/>
      <c r="F48" s="4"/>
      <c r="G48" s="4"/>
      <c r="H48" s="4"/>
      <c r="I48"/>
      <c r="J48" s="4"/>
      <c r="K48" s="66"/>
      <c r="L48" s="66"/>
      <c r="M48" s="66"/>
      <c r="X48" s="63"/>
      <c r="Y48"/>
    </row>
    <row r="49" spans="1:25" s="6" customFormat="1" x14ac:dyDescent="0.25">
      <c r="A49"/>
      <c r="B49"/>
      <c r="C49"/>
      <c r="D49"/>
      <c r="E49"/>
      <c r="F49"/>
      <c r="G49"/>
      <c r="H49"/>
      <c r="I49"/>
      <c r="J49" s="4"/>
      <c r="K49" s="66"/>
      <c r="L49" s="66"/>
      <c r="M49" s="66"/>
      <c r="X49" s="63"/>
      <c r="Y49"/>
    </row>
    <row r="50" spans="1:25" s="6" customFormat="1" x14ac:dyDescent="0.25">
      <c r="A50"/>
      <c r="B50"/>
      <c r="C50"/>
      <c r="D50"/>
      <c r="E50"/>
      <c r="F50"/>
      <c r="G50"/>
      <c r="H50"/>
      <c r="I50"/>
      <c r="J50" s="4"/>
      <c r="K50" s="66"/>
      <c r="L50" s="66"/>
      <c r="M50" s="66"/>
      <c r="X50" s="63"/>
      <c r="Y50"/>
    </row>
    <row r="51" spans="1:25" s="6" customFormat="1" x14ac:dyDescent="0.25">
      <c r="A51"/>
      <c r="B51"/>
      <c r="C51"/>
      <c r="D51"/>
      <c r="E51"/>
      <c r="F51"/>
      <c r="G51"/>
      <c r="H51"/>
      <c r="I51"/>
      <c r="J51" s="4"/>
      <c r="K51" s="66"/>
      <c r="L51" s="66"/>
      <c r="M51" s="66"/>
      <c r="X51" s="63"/>
      <c r="Y51"/>
    </row>
    <row r="52" spans="1:25" s="6" customFormat="1" x14ac:dyDescent="0.25">
      <c r="A52"/>
      <c r="B52"/>
      <c r="C52"/>
      <c r="D52"/>
      <c r="E52"/>
      <c r="F52"/>
      <c r="G52"/>
      <c r="H52"/>
      <c r="I52"/>
      <c r="J52" s="4"/>
      <c r="K52" s="66"/>
      <c r="L52" s="66"/>
      <c r="M52" s="66"/>
      <c r="X52" s="63"/>
      <c r="Y52"/>
    </row>
    <row r="53" spans="1:25" s="6" customFormat="1" x14ac:dyDescent="0.25">
      <c r="A53"/>
      <c r="B53"/>
      <c r="C53"/>
      <c r="D53"/>
      <c r="E53"/>
      <c r="F53"/>
      <c r="G53"/>
      <c r="H53"/>
      <c r="I53"/>
      <c r="J53" s="4"/>
      <c r="K53" s="66"/>
      <c r="L53" s="66"/>
      <c r="M53" s="66"/>
      <c r="X53" s="63"/>
      <c r="Y53"/>
    </row>
    <row r="54" spans="1:25" s="6" customFormat="1" x14ac:dyDescent="0.25">
      <c r="A54"/>
      <c r="B54"/>
      <c r="C54"/>
      <c r="D54"/>
      <c r="E54"/>
      <c r="F54"/>
      <c r="G54"/>
      <c r="H54"/>
      <c r="I54"/>
      <c r="J54" s="4"/>
      <c r="K54" s="66"/>
      <c r="L54" s="66"/>
      <c r="M54" s="66"/>
      <c r="X54" s="63"/>
      <c r="Y54"/>
    </row>
    <row r="55" spans="1:25" s="6" customFormat="1" x14ac:dyDescent="0.25">
      <c r="A55"/>
      <c r="B55"/>
      <c r="C55"/>
      <c r="D55"/>
      <c r="E55"/>
      <c r="F55"/>
      <c r="G55"/>
      <c r="H55"/>
      <c r="I55"/>
      <c r="J55" s="4"/>
      <c r="K55" s="66"/>
      <c r="L55" s="66"/>
      <c r="M55" s="66"/>
      <c r="X55" s="63"/>
      <c r="Y55"/>
    </row>
    <row r="56" spans="1:25" s="6" customFormat="1" x14ac:dyDescent="0.25">
      <c r="A56"/>
      <c r="B56"/>
      <c r="C56"/>
      <c r="D56"/>
      <c r="E56"/>
      <c r="F56"/>
      <c r="G56"/>
      <c r="H56"/>
      <c r="I56"/>
      <c r="J56" s="4"/>
      <c r="K56" s="66"/>
      <c r="L56" s="66"/>
      <c r="M56" s="66"/>
      <c r="X56" s="63"/>
      <c r="Y56"/>
    </row>
    <row r="57" spans="1:25" s="6" customFormat="1" x14ac:dyDescent="0.25">
      <c r="A57"/>
      <c r="B57"/>
      <c r="C57"/>
      <c r="D57"/>
      <c r="E57"/>
      <c r="F57"/>
      <c r="G57"/>
      <c r="H57"/>
      <c r="I57"/>
      <c r="J57" s="4"/>
      <c r="K57" s="66"/>
      <c r="L57" s="66"/>
      <c r="M57" s="66"/>
      <c r="X57" s="63"/>
      <c r="Y57"/>
    </row>
    <row r="58" spans="1:25" s="6" customFormat="1" x14ac:dyDescent="0.25">
      <c r="A58"/>
      <c r="B58"/>
      <c r="C58"/>
      <c r="D58"/>
      <c r="E58"/>
      <c r="F58"/>
      <c r="G58"/>
      <c r="H58"/>
      <c r="I58"/>
      <c r="J58" s="4"/>
      <c r="K58" s="66"/>
      <c r="L58" s="66"/>
      <c r="M58" s="66"/>
      <c r="X58" s="63"/>
      <c r="Y58"/>
    </row>
    <row r="59" spans="1:25" s="6" customFormat="1" x14ac:dyDescent="0.25">
      <c r="A59"/>
      <c r="B59"/>
      <c r="C59"/>
      <c r="D59"/>
      <c r="E59"/>
      <c r="F59"/>
      <c r="G59"/>
      <c r="H59"/>
      <c r="I59"/>
      <c r="J59" s="4"/>
      <c r="K59" s="66"/>
      <c r="L59" s="66"/>
      <c r="M59" s="66"/>
      <c r="X59" s="63"/>
      <c r="Y59"/>
    </row>
    <row r="60" spans="1:25" s="6" customFormat="1" x14ac:dyDescent="0.25">
      <c r="A60"/>
      <c r="B60"/>
      <c r="C60"/>
      <c r="D60"/>
      <c r="E60"/>
      <c r="F60"/>
      <c r="G60"/>
      <c r="H60"/>
      <c r="I60"/>
      <c r="J60" s="4"/>
      <c r="K60" s="66"/>
      <c r="L60" s="66"/>
      <c r="M60" s="66"/>
      <c r="X60" s="63"/>
      <c r="Y60"/>
    </row>
    <row r="61" spans="1:25" s="6" customFormat="1" x14ac:dyDescent="0.25">
      <c r="A61"/>
      <c r="B61"/>
      <c r="C61"/>
      <c r="D61"/>
      <c r="E61"/>
      <c r="F61"/>
      <c r="G61"/>
      <c r="H61"/>
      <c r="I61"/>
      <c r="J61" s="4"/>
      <c r="K61" s="66"/>
      <c r="L61" s="66"/>
      <c r="M61" s="66"/>
      <c r="X61" s="63"/>
      <c r="Y61"/>
    </row>
    <row r="62" spans="1:25" s="6" customFormat="1" x14ac:dyDescent="0.25">
      <c r="A62"/>
      <c r="B62"/>
      <c r="C62"/>
      <c r="D62"/>
      <c r="E62"/>
      <c r="F62"/>
      <c r="G62"/>
      <c r="H62"/>
      <c r="I62"/>
      <c r="J62" s="4"/>
      <c r="K62" s="66"/>
      <c r="L62" s="66"/>
      <c r="M62" s="66"/>
      <c r="X62" s="63"/>
      <c r="Y62"/>
    </row>
    <row r="63" spans="1:25" s="6" customFormat="1" x14ac:dyDescent="0.25">
      <c r="A63"/>
      <c r="B63"/>
      <c r="C63"/>
      <c r="D63"/>
      <c r="E63"/>
      <c r="F63"/>
      <c r="G63"/>
      <c r="H63"/>
      <c r="I63"/>
      <c r="J63" s="4"/>
      <c r="K63" s="66"/>
      <c r="L63" s="66"/>
      <c r="M63" s="66"/>
      <c r="X63" s="63"/>
      <c r="Y63"/>
    </row>
    <row r="64" spans="1:25" s="6" customFormat="1" x14ac:dyDescent="0.25">
      <c r="A64"/>
      <c r="B64"/>
      <c r="C64"/>
      <c r="D64"/>
      <c r="E64"/>
      <c r="F64"/>
      <c r="G64"/>
      <c r="H64"/>
      <c r="I64"/>
      <c r="J64" s="4"/>
      <c r="K64" s="66"/>
      <c r="L64" s="66"/>
      <c r="M64" s="66"/>
      <c r="X64" s="63"/>
      <c r="Y64"/>
    </row>
    <row r="65" spans="1:25" s="6" customFormat="1" x14ac:dyDescent="0.25">
      <c r="A65"/>
      <c r="B65"/>
      <c r="C65"/>
      <c r="D65"/>
      <c r="E65"/>
      <c r="F65"/>
      <c r="G65"/>
      <c r="H65"/>
      <c r="I65"/>
      <c r="J65" s="4"/>
      <c r="K65" s="66"/>
      <c r="L65" s="66"/>
      <c r="M65" s="66"/>
      <c r="X65" s="63"/>
      <c r="Y65"/>
    </row>
    <row r="66" spans="1:25" s="6" customFormat="1" x14ac:dyDescent="0.25">
      <c r="A66"/>
      <c r="B66"/>
      <c r="C66"/>
      <c r="D66"/>
      <c r="E66"/>
      <c r="F66"/>
      <c r="G66"/>
      <c r="H66"/>
      <c r="I66"/>
      <c r="J66" s="4"/>
      <c r="K66" s="66"/>
      <c r="L66" s="66"/>
      <c r="M66" s="66"/>
      <c r="X66" s="63"/>
      <c r="Y66"/>
    </row>
    <row r="67" spans="1:25" s="6" customFormat="1" x14ac:dyDescent="0.25">
      <c r="A67"/>
      <c r="B67"/>
      <c r="C67"/>
      <c r="D67"/>
      <c r="E67"/>
      <c r="F67"/>
      <c r="G67"/>
      <c r="H67"/>
      <c r="I67"/>
      <c r="J67" s="4"/>
      <c r="K67" s="66"/>
      <c r="L67" s="66"/>
      <c r="M67" s="66"/>
      <c r="X67" s="63"/>
      <c r="Y67"/>
    </row>
    <row r="68" spans="1:25" s="6" customFormat="1" x14ac:dyDescent="0.25">
      <c r="A68"/>
      <c r="B68"/>
      <c r="C68"/>
      <c r="D68"/>
      <c r="E68"/>
      <c r="F68"/>
      <c r="G68"/>
      <c r="H68"/>
      <c r="I68"/>
      <c r="J68" s="4"/>
      <c r="K68" s="66"/>
      <c r="L68" s="66"/>
      <c r="M68" s="66"/>
      <c r="X68" s="63"/>
      <c r="Y68"/>
    </row>
    <row r="69" spans="1:25" s="6" customFormat="1" x14ac:dyDescent="0.25">
      <c r="A69"/>
      <c r="B69"/>
      <c r="C69"/>
      <c r="D69"/>
      <c r="E69"/>
      <c r="F69"/>
      <c r="G69"/>
      <c r="H69"/>
      <c r="I69"/>
      <c r="J69" s="4"/>
      <c r="K69" s="66"/>
      <c r="L69" s="66"/>
      <c r="M69" s="66"/>
      <c r="X69" s="63"/>
      <c r="Y69"/>
    </row>
    <row r="70" spans="1:25" s="6" customFormat="1" x14ac:dyDescent="0.25">
      <c r="A70"/>
      <c r="B70"/>
      <c r="C70"/>
      <c r="D70"/>
      <c r="E70"/>
      <c r="F70"/>
      <c r="G70"/>
      <c r="H70"/>
      <c r="I70"/>
      <c r="J70" s="4"/>
      <c r="K70" s="66"/>
      <c r="L70" s="66"/>
      <c r="M70" s="66"/>
      <c r="X70" s="63"/>
      <c r="Y70"/>
    </row>
    <row r="71" spans="1:25" s="6" customFormat="1" x14ac:dyDescent="0.25">
      <c r="A71"/>
      <c r="B71"/>
      <c r="C71"/>
      <c r="D71"/>
      <c r="E71"/>
      <c r="F71"/>
      <c r="G71"/>
      <c r="H71"/>
      <c r="I71"/>
      <c r="J71" s="4"/>
      <c r="K71" s="66"/>
      <c r="L71" s="66"/>
      <c r="M71" s="66"/>
      <c r="X71" s="63"/>
      <c r="Y71"/>
    </row>
    <row r="72" spans="1:25" s="6" customFormat="1" x14ac:dyDescent="0.25">
      <c r="A72"/>
      <c r="B72"/>
      <c r="C72"/>
      <c r="D72"/>
      <c r="E72"/>
      <c r="F72"/>
      <c r="G72"/>
      <c r="H72"/>
      <c r="I72"/>
      <c r="J72" s="4"/>
      <c r="K72" s="66"/>
      <c r="L72" s="66"/>
      <c r="M72" s="66"/>
      <c r="X72" s="63"/>
      <c r="Y72"/>
    </row>
    <row r="73" spans="1:25" s="6" customFormat="1" x14ac:dyDescent="0.25">
      <c r="A73"/>
      <c r="B73"/>
      <c r="C73"/>
      <c r="D73"/>
      <c r="E73"/>
      <c r="F73"/>
      <c r="G73"/>
      <c r="H73"/>
      <c r="I73"/>
      <c r="J73" s="4"/>
      <c r="K73" s="66"/>
      <c r="L73" s="66"/>
      <c r="M73" s="66"/>
      <c r="X73" s="63"/>
      <c r="Y73"/>
    </row>
    <row r="74" spans="1:25" s="6" customFormat="1" x14ac:dyDescent="0.25">
      <c r="A74"/>
      <c r="B74"/>
      <c r="C74"/>
      <c r="D74"/>
      <c r="E74"/>
      <c r="F74"/>
      <c r="G74"/>
      <c r="H74"/>
      <c r="I74"/>
      <c r="J74" s="4"/>
      <c r="K74" s="66"/>
      <c r="L74" s="66"/>
      <c r="M74" s="66"/>
      <c r="X74" s="63"/>
      <c r="Y74"/>
    </row>
    <row r="75" spans="1:25" s="6" customFormat="1" x14ac:dyDescent="0.25">
      <c r="A75"/>
      <c r="B75"/>
      <c r="C75"/>
      <c r="D75"/>
      <c r="E75"/>
      <c r="F75"/>
      <c r="G75"/>
      <c r="H75"/>
      <c r="I75"/>
      <c r="J75" s="4"/>
      <c r="K75" s="66"/>
      <c r="L75" s="66"/>
      <c r="M75" s="66"/>
      <c r="X75" s="63"/>
      <c r="Y75"/>
    </row>
    <row r="76" spans="1:25" s="6" customFormat="1" x14ac:dyDescent="0.25">
      <c r="A76"/>
      <c r="B76"/>
      <c r="C76"/>
      <c r="D76"/>
      <c r="E76"/>
      <c r="F76"/>
      <c r="G76"/>
      <c r="H76"/>
      <c r="I76"/>
      <c r="J76" s="4"/>
      <c r="K76" s="66"/>
      <c r="L76" s="66"/>
      <c r="M76" s="66"/>
      <c r="X76" s="63"/>
      <c r="Y76"/>
    </row>
    <row r="77" spans="1:25" s="6" customFormat="1" x14ac:dyDescent="0.25">
      <c r="A77"/>
      <c r="B77"/>
      <c r="C77"/>
      <c r="D77"/>
      <c r="E77"/>
      <c r="F77"/>
      <c r="G77"/>
      <c r="H77"/>
      <c r="I77"/>
      <c r="J77" s="4"/>
      <c r="K77" s="66"/>
      <c r="L77" s="66"/>
      <c r="M77" s="66"/>
      <c r="X77" s="63"/>
      <c r="Y77"/>
    </row>
    <row r="78" spans="1:25" s="6" customFormat="1" x14ac:dyDescent="0.25">
      <c r="A78"/>
      <c r="B78"/>
      <c r="C78"/>
      <c r="D78"/>
      <c r="E78"/>
      <c r="F78"/>
      <c r="G78"/>
      <c r="H78"/>
      <c r="I78"/>
      <c r="J78" s="4"/>
      <c r="K78" s="66"/>
      <c r="L78" s="66"/>
      <c r="M78" s="66"/>
      <c r="X78" s="63"/>
      <c r="Y78"/>
    </row>
    <row r="79" spans="1:25" s="6" customFormat="1" x14ac:dyDescent="0.25">
      <c r="A79"/>
      <c r="B79"/>
      <c r="C79"/>
      <c r="D79"/>
      <c r="E79"/>
      <c r="F79"/>
      <c r="G79"/>
      <c r="H79"/>
      <c r="I79"/>
      <c r="J79" s="4"/>
      <c r="K79" s="66"/>
      <c r="L79" s="66"/>
      <c r="M79" s="66"/>
      <c r="X79" s="63"/>
      <c r="Y79"/>
    </row>
    <row r="80" spans="1:25" s="6" customFormat="1" x14ac:dyDescent="0.25">
      <c r="A80"/>
      <c r="B80"/>
      <c r="C80"/>
      <c r="D80"/>
      <c r="E80"/>
      <c r="F80"/>
      <c r="G80"/>
      <c r="H80"/>
      <c r="I80"/>
      <c r="J80" s="4"/>
      <c r="K80" s="66"/>
      <c r="L80" s="66"/>
      <c r="M80" s="66"/>
      <c r="X80" s="63"/>
      <c r="Y80"/>
    </row>
    <row r="81" spans="1:25" s="6" customFormat="1" x14ac:dyDescent="0.25">
      <c r="A81"/>
      <c r="B81"/>
      <c r="C81"/>
      <c r="D81"/>
      <c r="E81"/>
      <c r="F81"/>
      <c r="G81"/>
      <c r="H81"/>
      <c r="I81"/>
      <c r="J81" s="4"/>
      <c r="K81" s="66"/>
      <c r="L81" s="66"/>
      <c r="M81" s="66"/>
      <c r="X81" s="63"/>
      <c r="Y81"/>
    </row>
    <row r="82" spans="1:25" s="6" customFormat="1" x14ac:dyDescent="0.25">
      <c r="A82"/>
      <c r="B82"/>
      <c r="C82"/>
      <c r="D82"/>
      <c r="E82"/>
      <c r="F82"/>
      <c r="G82"/>
      <c r="H82"/>
      <c r="I82"/>
      <c r="J82" s="4"/>
      <c r="K82" s="66"/>
      <c r="L82" s="66"/>
      <c r="M82" s="66"/>
      <c r="X82" s="63"/>
      <c r="Y82"/>
    </row>
    <row r="83" spans="1:25" s="6" customFormat="1" x14ac:dyDescent="0.25">
      <c r="A83"/>
      <c r="B83"/>
      <c r="C83"/>
      <c r="D83"/>
      <c r="E83"/>
      <c r="F83"/>
      <c r="G83"/>
      <c r="H83"/>
      <c r="I83"/>
      <c r="J83" s="4"/>
      <c r="K83" s="66"/>
      <c r="L83" s="66"/>
      <c r="M83" s="66"/>
      <c r="X83" s="63"/>
      <c r="Y83"/>
    </row>
    <row r="84" spans="1:25" s="6" customFormat="1" x14ac:dyDescent="0.25">
      <c r="A84"/>
      <c r="B84"/>
      <c r="C84"/>
      <c r="D84"/>
      <c r="E84"/>
      <c r="F84"/>
      <c r="G84"/>
      <c r="H84"/>
      <c r="I84"/>
      <c r="J84" s="4"/>
      <c r="K84" s="66"/>
      <c r="L84" s="66"/>
      <c r="M84" s="66"/>
      <c r="X84" s="63"/>
      <c r="Y84"/>
    </row>
    <row r="85" spans="1:25" s="6" customFormat="1" x14ac:dyDescent="0.25">
      <c r="A85"/>
      <c r="B85"/>
      <c r="C85"/>
      <c r="D85"/>
      <c r="E85"/>
      <c r="F85"/>
      <c r="G85"/>
      <c r="H85"/>
      <c r="I85"/>
      <c r="J85" s="4"/>
      <c r="K85" s="66"/>
      <c r="L85" s="66"/>
      <c r="M85" s="66"/>
      <c r="X85" s="63"/>
      <c r="Y85"/>
    </row>
    <row r="86" spans="1:25" s="6" customFormat="1" x14ac:dyDescent="0.25">
      <c r="A86"/>
      <c r="B86"/>
      <c r="C86"/>
      <c r="D86"/>
      <c r="E86"/>
      <c r="F86"/>
      <c r="G86"/>
      <c r="H86"/>
      <c r="I86"/>
      <c r="J86" s="4"/>
      <c r="K86" s="66"/>
      <c r="L86" s="66"/>
      <c r="M86" s="66"/>
      <c r="X86" s="63"/>
      <c r="Y86"/>
    </row>
    <row r="87" spans="1:25" s="6" customFormat="1" x14ac:dyDescent="0.25">
      <c r="A87"/>
      <c r="B87"/>
      <c r="C87"/>
      <c r="D87"/>
      <c r="E87"/>
      <c r="F87"/>
      <c r="G87"/>
      <c r="H87"/>
      <c r="I87"/>
      <c r="J87" s="4"/>
      <c r="K87" s="66"/>
      <c r="L87" s="66"/>
      <c r="M87" s="66"/>
      <c r="X87" s="63"/>
      <c r="Y87"/>
    </row>
    <row r="88" spans="1:25" s="6" customFormat="1" x14ac:dyDescent="0.25">
      <c r="A88"/>
      <c r="B88"/>
      <c r="C88"/>
      <c r="D88"/>
      <c r="E88"/>
      <c r="F88"/>
      <c r="G88"/>
      <c r="H88"/>
      <c r="I88"/>
      <c r="J88" s="4"/>
      <c r="K88" s="66"/>
      <c r="L88" s="66"/>
      <c r="M88" s="66"/>
      <c r="X88" s="63"/>
      <c r="Y88"/>
    </row>
    <row r="89" spans="1:25" s="6" customFormat="1" x14ac:dyDescent="0.25">
      <c r="A89"/>
      <c r="B89"/>
      <c r="C89"/>
      <c r="D89"/>
      <c r="E89"/>
      <c r="F89"/>
      <c r="G89"/>
      <c r="H89"/>
      <c r="I89"/>
      <c r="J89" s="4"/>
      <c r="K89" s="66"/>
      <c r="L89" s="66"/>
      <c r="M89" s="66"/>
      <c r="X89" s="63"/>
      <c r="Y89"/>
    </row>
    <row r="90" spans="1:25" s="6" customFormat="1" x14ac:dyDescent="0.25">
      <c r="A90"/>
      <c r="B90"/>
      <c r="C90"/>
      <c r="D90"/>
      <c r="E90"/>
      <c r="F90"/>
      <c r="G90"/>
      <c r="H90"/>
      <c r="I90"/>
      <c r="J90" s="4"/>
      <c r="K90" s="66"/>
      <c r="L90" s="66"/>
      <c r="M90" s="66"/>
      <c r="X90" s="63"/>
      <c r="Y90"/>
    </row>
    <row r="91" spans="1:25" s="6" customFormat="1" x14ac:dyDescent="0.25">
      <c r="A91"/>
      <c r="B91"/>
      <c r="C91"/>
      <c r="D91"/>
      <c r="E91"/>
      <c r="F91"/>
      <c r="G91"/>
      <c r="H91"/>
      <c r="I91"/>
      <c r="J91" s="4"/>
      <c r="K91" s="66"/>
      <c r="L91" s="66"/>
      <c r="M91" s="66"/>
      <c r="X91" s="63"/>
      <c r="Y91"/>
    </row>
    <row r="92" spans="1:25" s="6" customFormat="1" x14ac:dyDescent="0.25">
      <c r="A92"/>
      <c r="B92"/>
      <c r="C92"/>
      <c r="D92"/>
      <c r="E92"/>
      <c r="F92"/>
      <c r="G92"/>
      <c r="H92"/>
      <c r="I92"/>
      <c r="J92" s="4"/>
      <c r="K92" s="66"/>
      <c r="L92" s="66"/>
      <c r="M92" s="66"/>
      <c r="X92" s="63"/>
      <c r="Y92"/>
    </row>
    <row r="93" spans="1:25" s="6" customFormat="1" x14ac:dyDescent="0.25">
      <c r="A93"/>
      <c r="B93"/>
      <c r="C93"/>
      <c r="D93"/>
      <c r="E93"/>
      <c r="F93"/>
      <c r="G93"/>
      <c r="H93"/>
      <c r="I93"/>
      <c r="J93" s="4"/>
      <c r="K93" s="66"/>
      <c r="L93" s="66"/>
      <c r="M93" s="66"/>
      <c r="X93" s="63"/>
      <c r="Y93"/>
    </row>
    <row r="94" spans="1:25" s="6" customFormat="1" x14ac:dyDescent="0.25">
      <c r="A94"/>
      <c r="B94"/>
      <c r="C94"/>
      <c r="D94"/>
      <c r="E94"/>
      <c r="F94"/>
      <c r="G94"/>
      <c r="H94"/>
      <c r="I94"/>
      <c r="J94" s="4"/>
      <c r="K94" s="66"/>
      <c r="L94" s="66"/>
      <c r="M94" s="66"/>
      <c r="X94" s="63"/>
      <c r="Y94"/>
    </row>
    <row r="95" spans="1:25" s="6" customFormat="1" x14ac:dyDescent="0.25">
      <c r="A95"/>
      <c r="B95"/>
      <c r="C95"/>
      <c r="D95"/>
      <c r="E95"/>
      <c r="F95"/>
      <c r="G95"/>
      <c r="H95"/>
      <c r="I95"/>
      <c r="J95" s="4"/>
      <c r="K95" s="66"/>
      <c r="L95" s="66"/>
      <c r="M95" s="66"/>
      <c r="X95" s="63"/>
      <c r="Y95"/>
    </row>
    <row r="96" spans="1:25" s="6" customFormat="1" x14ac:dyDescent="0.25">
      <c r="A96"/>
      <c r="B96"/>
      <c r="C96"/>
      <c r="D96"/>
      <c r="E96"/>
      <c r="F96"/>
      <c r="G96"/>
      <c r="H96"/>
      <c r="I96"/>
      <c r="J96" s="4"/>
      <c r="K96" s="66"/>
      <c r="L96" s="66"/>
      <c r="M96" s="66"/>
      <c r="X96" s="63"/>
      <c r="Y96"/>
    </row>
    <row r="97" spans="1:25" s="6" customFormat="1" x14ac:dyDescent="0.25">
      <c r="A97"/>
      <c r="B97"/>
      <c r="C97"/>
      <c r="D97"/>
      <c r="E97"/>
      <c r="F97"/>
      <c r="G97"/>
      <c r="H97"/>
      <c r="I97"/>
      <c r="J97" s="4"/>
      <c r="K97" s="66"/>
      <c r="L97" s="66"/>
      <c r="M97" s="66"/>
      <c r="X97" s="63"/>
      <c r="Y97"/>
    </row>
    <row r="98" spans="1:25" s="6" customFormat="1" x14ac:dyDescent="0.25">
      <c r="A98"/>
      <c r="B98"/>
      <c r="C98"/>
      <c r="D98"/>
      <c r="E98"/>
      <c r="F98"/>
      <c r="G98"/>
      <c r="H98"/>
      <c r="I98"/>
      <c r="J98" s="4"/>
      <c r="K98" s="66"/>
      <c r="L98" s="66"/>
      <c r="M98" s="66"/>
      <c r="X98" s="63"/>
      <c r="Y98"/>
    </row>
    <row r="99" spans="1:25" s="6" customFormat="1" x14ac:dyDescent="0.25">
      <c r="A99"/>
      <c r="B99"/>
      <c r="C99"/>
      <c r="D99"/>
      <c r="E99"/>
      <c r="F99"/>
      <c r="G99"/>
      <c r="H99"/>
      <c r="I99"/>
      <c r="J99" s="4"/>
      <c r="K99" s="66"/>
      <c r="L99" s="66"/>
      <c r="M99" s="66"/>
      <c r="X99" s="63"/>
      <c r="Y99"/>
    </row>
    <row r="100" spans="1:25" s="6" customFormat="1" x14ac:dyDescent="0.25">
      <c r="A100"/>
      <c r="B100"/>
      <c r="C100"/>
      <c r="D100"/>
      <c r="E100"/>
      <c r="F100"/>
      <c r="G100"/>
      <c r="H100"/>
      <c r="I100"/>
      <c r="J100" s="4"/>
      <c r="K100" s="66"/>
      <c r="L100" s="66"/>
      <c r="M100" s="66"/>
      <c r="X100" s="63"/>
      <c r="Y100"/>
    </row>
  </sheetData>
  <mergeCells count="40">
    <mergeCell ref="W10:W12"/>
    <mergeCell ref="X10:X12"/>
    <mergeCell ref="M10:M12"/>
    <mergeCell ref="N10:N12"/>
    <mergeCell ref="O10:O12"/>
    <mergeCell ref="P10:P12"/>
    <mergeCell ref="Q10:Q12"/>
    <mergeCell ref="T10:T12"/>
    <mergeCell ref="X6:X7"/>
    <mergeCell ref="A10:A12"/>
    <mergeCell ref="B10:B12"/>
    <mergeCell ref="F10:F12"/>
    <mergeCell ref="G10:G12"/>
    <mergeCell ref="H10:H12"/>
    <mergeCell ref="I10:I12"/>
    <mergeCell ref="J10:J12"/>
    <mergeCell ref="K10:K12"/>
    <mergeCell ref="L10:L12"/>
    <mergeCell ref="P6:P7"/>
    <mergeCell ref="Q6:Q7"/>
    <mergeCell ref="R6:S6"/>
    <mergeCell ref="T6:T7"/>
    <mergeCell ref="U6:V6"/>
    <mergeCell ref="W6:W7"/>
    <mergeCell ref="O6:O7"/>
    <mergeCell ref="A5:W5"/>
    <mergeCell ref="A6:A7"/>
    <mergeCell ref="B6:B7"/>
    <mergeCell ref="C6:C7"/>
    <mergeCell ref="D6:D7"/>
    <mergeCell ref="E6:E7"/>
    <mergeCell ref="F6:F7"/>
    <mergeCell ref="G6:G7"/>
    <mergeCell ref="H6:H7"/>
    <mergeCell ref="I6:I7"/>
    <mergeCell ref="J6:J7"/>
    <mergeCell ref="K6:K7"/>
    <mergeCell ref="L6:L7"/>
    <mergeCell ref="M6:M7"/>
    <mergeCell ref="N6:N7"/>
  </mergeCells>
  <pageMargins left="0.70866141732283472" right="0.70866141732283472" top="0.78740157480314965" bottom="0.78740157480314965" header="0.31496062992125984" footer="0.31496062992125984"/>
  <pageSetup paperSize="9" scale="39" firstPageNumber="178" fitToHeight="0" orientation="landscape" useFirstPageNumber="1" r:id="rId1"/>
  <headerFooter>
    <oddFooter>&amp;L&amp;"Arial,Kurzíva"&amp;12Zastupitelstvo Olomouckého kraje 16.12.2024
10.1. - Rozpočet Olomouckého kraje na rok 2025 - návrh rozpočtu 
Příloha č. 5e) - Dotační projekty - investiční&amp;R&amp;"Arial,Kurzíva"&amp;12Strana &amp;P (celkem 205)</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pageSetUpPr fitToPage="1"/>
  </sheetPr>
  <dimension ref="A1:AC148"/>
  <sheetViews>
    <sheetView showGridLines="0" view="pageBreakPreview" topLeftCell="A9" zoomScale="70" zoomScaleNormal="70" zoomScaleSheetLayoutView="70" workbookViewId="0">
      <selection activeCell="U9" sqref="U9:V19"/>
    </sheetView>
  </sheetViews>
  <sheetFormatPr defaultColWidth="9.140625" defaultRowHeight="15" outlineLevelCol="1" x14ac:dyDescent="0.25"/>
  <cols>
    <col min="1" max="1" width="5.42578125" customWidth="1"/>
    <col min="2" max="2" width="5.7109375" customWidth="1"/>
    <col min="3" max="3" width="7.7109375" hidden="1" customWidth="1" outlineLevel="1"/>
    <col min="4" max="4" width="8.28515625" hidden="1" customWidth="1" outlineLevel="1"/>
    <col min="5" max="5" width="6" customWidth="1" collapsed="1"/>
    <col min="6" max="6" width="15.5703125" hidden="1" customWidth="1" outlineLevel="1"/>
    <col min="7" max="7" width="37.85546875" customWidth="1" collapsed="1"/>
    <col min="8" max="8" width="38.85546875" customWidth="1"/>
    <col min="9" max="9" width="7.140625" customWidth="1"/>
    <col min="10" max="10" width="14.7109375" style="4" customWidth="1"/>
    <col min="11" max="11" width="17.42578125" style="6" customWidth="1"/>
    <col min="12" max="12" width="14.85546875" style="6" customWidth="1"/>
    <col min="13" max="13" width="17.42578125" style="6" customWidth="1"/>
    <col min="14" max="14" width="13.7109375" style="6" customWidth="1"/>
    <col min="15" max="15" width="14.7109375" style="6" customWidth="1"/>
    <col min="16" max="16" width="14.85546875" style="6" customWidth="1"/>
    <col min="17" max="19" width="16.7109375" style="6" customWidth="1"/>
    <col min="20" max="21" width="15.42578125" style="6" hidden="1" customWidth="1"/>
    <col min="22" max="22" width="14" style="6" customWidth="1"/>
    <col min="23" max="24" width="14.85546875" style="6" customWidth="1"/>
    <col min="25" max="25" width="14.42578125" style="6" customWidth="1"/>
    <col min="26" max="26" width="17.7109375" style="63" customWidth="1"/>
    <col min="27" max="28" width="11.42578125" customWidth="1"/>
    <col min="29" max="29" width="11.28515625" customWidth="1"/>
  </cols>
  <sheetData>
    <row r="1" spans="1:29" ht="20.25" x14ac:dyDescent="0.3">
      <c r="A1" s="86" t="s">
        <v>23</v>
      </c>
      <c r="B1" s="1"/>
      <c r="C1" s="1"/>
      <c r="D1" s="1"/>
      <c r="E1" s="1"/>
      <c r="F1" s="2"/>
      <c r="G1" s="1"/>
      <c r="H1" s="3"/>
      <c r="I1" s="1"/>
      <c r="K1" s="5"/>
      <c r="N1" s="7"/>
      <c r="O1" s="7"/>
      <c r="Q1" s="7"/>
      <c r="R1" s="7"/>
      <c r="S1" s="7"/>
      <c r="T1" s="7"/>
      <c r="U1" s="7"/>
      <c r="V1" s="8"/>
      <c r="W1" s="9"/>
      <c r="X1"/>
      <c r="Y1"/>
      <c r="Z1"/>
    </row>
    <row r="2" spans="1:29" ht="15.75" x14ac:dyDescent="0.25">
      <c r="A2" s="95" t="s">
        <v>0</v>
      </c>
      <c r="B2" s="87"/>
      <c r="C2" s="87"/>
      <c r="D2" s="96"/>
      <c r="E2" s="96"/>
      <c r="F2" s="89"/>
      <c r="G2" s="90" t="s">
        <v>24</v>
      </c>
      <c r="H2" s="91" t="s">
        <v>25</v>
      </c>
      <c r="I2" s="11"/>
      <c r="K2" s="5"/>
      <c r="N2" s="12"/>
      <c r="O2" s="12"/>
      <c r="Q2" s="12"/>
      <c r="R2" s="12"/>
      <c r="S2" s="12"/>
      <c r="T2" s="12"/>
      <c r="U2" s="12"/>
      <c r="V2" s="13"/>
      <c r="W2" s="9"/>
      <c r="X2"/>
      <c r="Y2"/>
      <c r="Z2"/>
    </row>
    <row r="3" spans="1:29" ht="15.75" x14ac:dyDescent="0.25">
      <c r="A3" s="92"/>
      <c r="B3" s="87"/>
      <c r="C3" s="87"/>
      <c r="D3" s="96"/>
      <c r="E3" s="96"/>
      <c r="F3" s="89"/>
      <c r="G3" s="93" t="s">
        <v>1</v>
      </c>
      <c r="H3" s="94"/>
      <c r="I3" s="11"/>
      <c r="K3" s="5"/>
      <c r="N3" s="12"/>
      <c r="O3" s="12"/>
      <c r="Q3" s="12"/>
      <c r="R3" s="12"/>
      <c r="S3" s="12"/>
      <c r="T3" s="12"/>
      <c r="U3" s="12"/>
      <c r="V3" s="13"/>
      <c r="W3" s="9"/>
      <c r="X3"/>
      <c r="Y3"/>
      <c r="Z3"/>
    </row>
    <row r="4" spans="1:29" ht="17.25" customHeight="1" x14ac:dyDescent="0.25">
      <c r="A4" s="15"/>
      <c r="B4" s="15"/>
      <c r="C4" s="15"/>
      <c r="D4" s="15"/>
      <c r="E4" s="15"/>
      <c r="F4" s="15"/>
      <c r="G4" s="15"/>
      <c r="H4" s="15"/>
      <c r="I4" s="15"/>
      <c r="J4" s="15"/>
      <c r="K4" s="15"/>
      <c r="L4" s="16"/>
      <c r="M4" s="15"/>
      <c r="N4" s="16"/>
      <c r="O4" s="15"/>
      <c r="P4" s="15"/>
      <c r="Q4" s="15"/>
      <c r="R4" s="15"/>
      <c r="S4" s="15"/>
      <c r="T4" s="15"/>
      <c r="U4" s="15"/>
      <c r="V4" s="15"/>
      <c r="W4" s="15"/>
      <c r="X4" s="15"/>
      <c r="Y4" s="17" t="s">
        <v>2</v>
      </c>
      <c r="Z4" s="17"/>
      <c r="AA4" s="9"/>
    </row>
    <row r="5" spans="1:29" ht="25.5" customHeight="1" x14ac:dyDescent="0.25">
      <c r="A5" s="425" t="s">
        <v>59</v>
      </c>
      <c r="B5" s="426"/>
      <c r="C5" s="426"/>
      <c r="D5" s="426"/>
      <c r="E5" s="426"/>
      <c r="F5" s="426"/>
      <c r="G5" s="426"/>
      <c r="H5" s="426"/>
      <c r="I5" s="426"/>
      <c r="J5" s="426"/>
      <c r="K5" s="426"/>
      <c r="L5" s="426"/>
      <c r="M5" s="426"/>
      <c r="N5" s="426"/>
      <c r="O5" s="426"/>
      <c r="P5" s="426"/>
      <c r="Q5" s="426"/>
      <c r="R5" s="426"/>
      <c r="S5" s="426"/>
      <c r="T5" s="426"/>
      <c r="U5" s="426"/>
      <c r="V5" s="426"/>
      <c r="W5" s="426"/>
      <c r="X5" s="426"/>
      <c r="Y5" s="427"/>
      <c r="Z5" s="18"/>
    </row>
    <row r="6" spans="1:29" ht="25.5" customHeight="1" x14ac:dyDescent="0.25">
      <c r="A6" s="428" t="s">
        <v>3</v>
      </c>
      <c r="B6" s="428" t="s">
        <v>4</v>
      </c>
      <c r="C6" s="429" t="s">
        <v>5</v>
      </c>
      <c r="D6" s="429" t="s">
        <v>6</v>
      </c>
      <c r="E6" s="430" t="s">
        <v>7</v>
      </c>
      <c r="F6" s="429" t="s">
        <v>8</v>
      </c>
      <c r="G6" s="429" t="s">
        <v>9</v>
      </c>
      <c r="H6" s="432" t="s">
        <v>10</v>
      </c>
      <c r="I6" s="433" t="s">
        <v>11</v>
      </c>
      <c r="J6" s="432" t="s">
        <v>12</v>
      </c>
      <c r="K6" s="432" t="s">
        <v>13</v>
      </c>
      <c r="L6" s="434" t="s">
        <v>14</v>
      </c>
      <c r="M6" s="434" t="s">
        <v>15</v>
      </c>
      <c r="N6" s="432" t="s">
        <v>22</v>
      </c>
      <c r="O6" s="424" t="s">
        <v>195</v>
      </c>
      <c r="P6" s="420" t="s">
        <v>196</v>
      </c>
      <c r="Q6" s="420" t="s">
        <v>197</v>
      </c>
      <c r="R6" s="422" t="s">
        <v>21</v>
      </c>
      <c r="S6" s="423"/>
      <c r="T6" s="422" t="s">
        <v>21</v>
      </c>
      <c r="U6" s="423"/>
      <c r="V6" s="420" t="s">
        <v>198</v>
      </c>
      <c r="W6" s="422" t="s">
        <v>21</v>
      </c>
      <c r="X6" s="423"/>
      <c r="Y6" s="424" t="s">
        <v>199</v>
      </c>
      <c r="Z6" s="418" t="s">
        <v>16</v>
      </c>
      <c r="AA6" s="436" t="s">
        <v>295</v>
      </c>
      <c r="AB6" s="436" t="s">
        <v>232</v>
      </c>
      <c r="AC6" s="436" t="s">
        <v>296</v>
      </c>
    </row>
    <row r="7" spans="1:29" ht="81" customHeight="1" x14ac:dyDescent="0.25">
      <c r="A7" s="428"/>
      <c r="B7" s="428"/>
      <c r="C7" s="429"/>
      <c r="D7" s="429"/>
      <c r="E7" s="431"/>
      <c r="F7" s="429"/>
      <c r="G7" s="429"/>
      <c r="H7" s="432"/>
      <c r="I7" s="433"/>
      <c r="J7" s="432"/>
      <c r="K7" s="432"/>
      <c r="L7" s="435"/>
      <c r="M7" s="435"/>
      <c r="N7" s="432"/>
      <c r="O7" s="424"/>
      <c r="P7" s="421"/>
      <c r="Q7" s="421"/>
      <c r="R7" s="19" t="s">
        <v>128</v>
      </c>
      <c r="S7" s="19" t="s">
        <v>130</v>
      </c>
      <c r="T7" s="19" t="s">
        <v>60</v>
      </c>
      <c r="U7" s="19" t="s">
        <v>61</v>
      </c>
      <c r="V7" s="421"/>
      <c r="W7" s="75" t="s">
        <v>19</v>
      </c>
      <c r="X7" s="19" t="s">
        <v>20</v>
      </c>
      <c r="Y7" s="424"/>
      <c r="Z7" s="418"/>
      <c r="AA7" s="436"/>
      <c r="AB7" s="436"/>
      <c r="AC7" s="436"/>
    </row>
    <row r="8" spans="1:29" s="25" customFormat="1" ht="25.5" customHeight="1" x14ac:dyDescent="0.3">
      <c r="A8" s="20" t="s">
        <v>17</v>
      </c>
      <c r="B8" s="21"/>
      <c r="C8" s="21"/>
      <c r="D8" s="21"/>
      <c r="E8" s="21"/>
      <c r="F8" s="21"/>
      <c r="G8" s="21"/>
      <c r="H8" s="21"/>
      <c r="I8" s="21"/>
      <c r="J8" s="21"/>
      <c r="K8" s="22">
        <f>SUM(K9:K31)</f>
        <v>726093</v>
      </c>
      <c r="L8" s="22">
        <f>SUM(L9:L31)</f>
        <v>361604</v>
      </c>
      <c r="M8" s="22">
        <f>SUM(M9:M31)</f>
        <v>364343</v>
      </c>
      <c r="N8" s="22"/>
      <c r="O8" s="22">
        <f t="shared" ref="O8:Y8" si="0">SUM(O9:O31)</f>
        <v>155692</v>
      </c>
      <c r="P8" s="23">
        <f t="shared" si="0"/>
        <v>294211</v>
      </c>
      <c r="Q8" s="23">
        <f t="shared" si="0"/>
        <v>102464</v>
      </c>
      <c r="R8" s="23">
        <f t="shared" si="0"/>
        <v>88259</v>
      </c>
      <c r="S8" s="23">
        <f t="shared" si="0"/>
        <v>14205</v>
      </c>
      <c r="T8" s="23">
        <f t="shared" si="0"/>
        <v>0</v>
      </c>
      <c r="U8" s="23">
        <f t="shared" si="0"/>
        <v>0</v>
      </c>
      <c r="V8" s="23">
        <f t="shared" si="0"/>
        <v>191747</v>
      </c>
      <c r="W8" s="23">
        <f t="shared" si="0"/>
        <v>28645</v>
      </c>
      <c r="X8" s="23">
        <f t="shared" si="0"/>
        <v>163102</v>
      </c>
      <c r="Y8" s="22">
        <f t="shared" si="0"/>
        <v>276190</v>
      </c>
      <c r="Z8" s="24"/>
      <c r="AA8" s="218"/>
      <c r="AB8" s="218"/>
      <c r="AC8" s="218"/>
    </row>
    <row r="9" spans="1:29" ht="95.25" customHeight="1" x14ac:dyDescent="0.25">
      <c r="A9" s="26">
        <v>1</v>
      </c>
      <c r="B9" s="413" t="s">
        <v>32</v>
      </c>
      <c r="C9" s="27">
        <v>4350</v>
      </c>
      <c r="D9" s="27">
        <v>6121</v>
      </c>
      <c r="E9" s="27">
        <v>61</v>
      </c>
      <c r="F9" s="44">
        <v>60002101501</v>
      </c>
      <c r="G9" s="41" t="s">
        <v>72</v>
      </c>
      <c r="H9" s="31" t="s">
        <v>145</v>
      </c>
      <c r="I9" s="45"/>
      <c r="J9" s="32" t="s">
        <v>31</v>
      </c>
      <c r="K9" s="33">
        <v>143200</v>
      </c>
      <c r="L9" s="33">
        <v>80000</v>
      </c>
      <c r="M9" s="33">
        <f>K9-L9</f>
        <v>63200</v>
      </c>
      <c r="N9" s="34" t="s">
        <v>69</v>
      </c>
      <c r="O9" s="35">
        <v>32628</v>
      </c>
      <c r="P9" s="380">
        <f t="shared" ref="P9:P11" si="1">Q9+V9</f>
        <v>60572</v>
      </c>
      <c r="Q9" s="172">
        <f t="shared" ref="Q9:Q11" si="2">SUM(R9:S9)</f>
        <v>30000</v>
      </c>
      <c r="R9" s="35">
        <v>30000</v>
      </c>
      <c r="S9" s="35">
        <v>0</v>
      </c>
      <c r="T9" s="35"/>
      <c r="U9" s="35"/>
      <c r="V9" s="174">
        <f t="shared" ref="V9:V16" si="3">SUM(W9:X9)</f>
        <v>30572</v>
      </c>
      <c r="W9" s="37">
        <v>0</v>
      </c>
      <c r="X9" s="37">
        <v>30572</v>
      </c>
      <c r="Y9" s="37">
        <f t="shared" ref="Y9:Y16" si="4">K9-O9-P9</f>
        <v>50000</v>
      </c>
      <c r="Z9" s="103" t="s">
        <v>464</v>
      </c>
      <c r="AA9" s="205"/>
      <c r="AB9" s="205"/>
      <c r="AC9" s="205"/>
    </row>
    <row r="10" spans="1:29" s="119" customFormat="1" ht="97.5" customHeight="1" x14ac:dyDescent="0.25">
      <c r="A10" s="111">
        <v>2</v>
      </c>
      <c r="B10" s="111" t="s">
        <v>30</v>
      </c>
      <c r="C10" s="39">
        <v>4350</v>
      </c>
      <c r="D10" s="39">
        <v>6121</v>
      </c>
      <c r="E10" s="39">
        <v>61</v>
      </c>
      <c r="F10" s="126">
        <v>60002101550</v>
      </c>
      <c r="G10" s="118" t="s">
        <v>79</v>
      </c>
      <c r="H10" s="42" t="s">
        <v>146</v>
      </c>
      <c r="I10" s="127" t="s">
        <v>144</v>
      </c>
      <c r="J10" s="131" t="s">
        <v>31</v>
      </c>
      <c r="K10" s="285">
        <v>139184</v>
      </c>
      <c r="L10" s="113">
        <v>80000</v>
      </c>
      <c r="M10" s="33">
        <f t="shared" ref="M10:M19" si="5">K10-L10</f>
        <v>59184</v>
      </c>
      <c r="N10" s="190" t="s">
        <v>36</v>
      </c>
      <c r="O10" s="378">
        <v>88135</v>
      </c>
      <c r="P10" s="381">
        <f>Q10+V10</f>
        <v>46049</v>
      </c>
      <c r="Q10" s="172">
        <f>SUM(R10:S10)</f>
        <v>5000</v>
      </c>
      <c r="R10" s="37">
        <v>5000</v>
      </c>
      <c r="S10" s="140">
        <v>0</v>
      </c>
      <c r="T10" s="129"/>
      <c r="U10" s="129"/>
      <c r="V10" s="209">
        <f>SUM(W10:X10)</f>
        <v>41049</v>
      </c>
      <c r="W10" s="175">
        <v>0</v>
      </c>
      <c r="X10" s="37">
        <f>66629-20580-5000</f>
        <v>41049</v>
      </c>
      <c r="Y10" s="187">
        <f t="shared" si="4"/>
        <v>5000</v>
      </c>
      <c r="Z10" s="38" t="s">
        <v>465</v>
      </c>
      <c r="AA10" s="205"/>
      <c r="AB10" s="205"/>
      <c r="AC10" s="205"/>
    </row>
    <row r="11" spans="1:29" ht="62.25" customHeight="1" x14ac:dyDescent="0.25">
      <c r="A11" s="28">
        <v>3</v>
      </c>
      <c r="B11" s="413" t="s">
        <v>32</v>
      </c>
      <c r="C11" s="27">
        <v>4357</v>
      </c>
      <c r="D11" s="27">
        <v>6121</v>
      </c>
      <c r="E11" s="27">
        <v>61</v>
      </c>
      <c r="F11" s="137">
        <v>60002101647</v>
      </c>
      <c r="G11" s="257" t="s">
        <v>173</v>
      </c>
      <c r="H11" s="31" t="s">
        <v>127</v>
      </c>
      <c r="I11" s="45"/>
      <c r="J11" s="32" t="s">
        <v>31</v>
      </c>
      <c r="K11" s="33">
        <v>146454</v>
      </c>
      <c r="L11" s="33">
        <v>30000</v>
      </c>
      <c r="M11" s="33">
        <f t="shared" si="5"/>
        <v>116454</v>
      </c>
      <c r="N11" s="188" t="s">
        <v>90</v>
      </c>
      <c r="O11" s="35">
        <v>2700</v>
      </c>
      <c r="P11" s="380">
        <f t="shared" si="1"/>
        <v>40000</v>
      </c>
      <c r="Q11" s="172">
        <f t="shared" si="2"/>
        <v>20000</v>
      </c>
      <c r="R11" s="276">
        <v>20000</v>
      </c>
      <c r="S11" s="276">
        <v>0</v>
      </c>
      <c r="T11" s="35"/>
      <c r="U11" s="35"/>
      <c r="V11" s="174">
        <f t="shared" si="3"/>
        <v>20000</v>
      </c>
      <c r="W11" s="277">
        <v>0</v>
      </c>
      <c r="X11" s="277">
        <v>20000</v>
      </c>
      <c r="Y11" s="37">
        <f t="shared" si="4"/>
        <v>103754</v>
      </c>
      <c r="Z11" s="103"/>
      <c r="AA11" s="205"/>
      <c r="AB11" s="205"/>
      <c r="AC11" s="205"/>
    </row>
    <row r="12" spans="1:29" ht="55.5" customHeight="1" x14ac:dyDescent="0.25">
      <c r="A12" s="111">
        <v>4</v>
      </c>
      <c r="B12" s="123" t="s">
        <v>33</v>
      </c>
      <c r="C12" s="124">
        <v>4357</v>
      </c>
      <c r="D12" s="27">
        <v>6121</v>
      </c>
      <c r="E12" s="27">
        <v>61</v>
      </c>
      <c r="F12" s="44">
        <v>60002101303</v>
      </c>
      <c r="G12" s="41" t="s">
        <v>96</v>
      </c>
      <c r="H12" s="121" t="s">
        <v>129</v>
      </c>
      <c r="I12" s="45"/>
      <c r="J12" s="32" t="s">
        <v>31</v>
      </c>
      <c r="K12" s="33">
        <v>20456</v>
      </c>
      <c r="L12" s="33">
        <v>8587</v>
      </c>
      <c r="M12" s="33">
        <f t="shared" si="5"/>
        <v>11869</v>
      </c>
      <c r="N12" s="34" t="s">
        <v>69</v>
      </c>
      <c r="O12" s="35">
        <v>919</v>
      </c>
      <c r="P12" s="133">
        <f>Q12+V12</f>
        <v>19537</v>
      </c>
      <c r="Q12" s="172">
        <f>SUM(R12:S12)</f>
        <v>8587</v>
      </c>
      <c r="R12" s="35">
        <v>8587</v>
      </c>
      <c r="S12" s="35">
        <v>0</v>
      </c>
      <c r="T12" s="35"/>
      <c r="U12" s="35"/>
      <c r="V12" s="174">
        <f>SUM(W12:X12)</f>
        <v>10950</v>
      </c>
      <c r="W12" s="37">
        <v>8587</v>
      </c>
      <c r="X12" s="37">
        <v>2363</v>
      </c>
      <c r="Y12" s="37">
        <f>K12-O12-P12</f>
        <v>0</v>
      </c>
      <c r="Z12" s="366"/>
      <c r="AA12" s="205">
        <v>85.64</v>
      </c>
      <c r="AB12" s="205">
        <v>32.14</v>
      </c>
      <c r="AC12" s="205"/>
    </row>
    <row r="13" spans="1:29" ht="44.25" customHeight="1" x14ac:dyDescent="0.25">
      <c r="A13" s="438">
        <v>5</v>
      </c>
      <c r="B13" s="438" t="s">
        <v>38</v>
      </c>
      <c r="C13" s="362" t="s">
        <v>97</v>
      </c>
      <c r="D13" s="362">
        <v>5137</v>
      </c>
      <c r="E13" s="363">
        <v>51</v>
      </c>
      <c r="F13" s="444">
        <v>60002101297</v>
      </c>
      <c r="G13" s="489" t="s">
        <v>320</v>
      </c>
      <c r="H13" s="492" t="s">
        <v>321</v>
      </c>
      <c r="I13" s="453"/>
      <c r="J13" s="453" t="s">
        <v>444</v>
      </c>
      <c r="K13" s="456">
        <v>8351</v>
      </c>
      <c r="L13" s="456">
        <v>3532</v>
      </c>
      <c r="M13" s="456">
        <v>4673</v>
      </c>
      <c r="N13" s="465" t="s">
        <v>69</v>
      </c>
      <c r="O13" s="483">
        <v>3951</v>
      </c>
      <c r="P13" s="133">
        <f t="shared" ref="P13:P14" si="6">Q13+V13</f>
        <v>800</v>
      </c>
      <c r="Q13" s="172">
        <f t="shared" ref="Q13:Q14" si="7">SUM(R13:S13)</f>
        <v>400</v>
      </c>
      <c r="R13" s="276">
        <v>400</v>
      </c>
      <c r="S13" s="35">
        <v>0</v>
      </c>
      <c r="T13" s="35"/>
      <c r="U13" s="35"/>
      <c r="V13" s="174">
        <f t="shared" ref="V13:V14" si="8">SUM(W13:X13)</f>
        <v>400</v>
      </c>
      <c r="W13" s="277">
        <v>400</v>
      </c>
      <c r="X13" s="277">
        <v>0</v>
      </c>
      <c r="Y13" s="486">
        <f>K13-O13-P13-P14-P15</f>
        <v>0</v>
      </c>
      <c r="Z13" s="480"/>
    </row>
    <row r="14" spans="1:29" ht="36" customHeight="1" x14ac:dyDescent="0.25">
      <c r="A14" s="439"/>
      <c r="B14" s="439"/>
      <c r="C14" s="362" t="s">
        <v>97</v>
      </c>
      <c r="D14" s="362">
        <v>6121</v>
      </c>
      <c r="E14" s="363">
        <v>61</v>
      </c>
      <c r="F14" s="445"/>
      <c r="G14" s="490"/>
      <c r="H14" s="493"/>
      <c r="I14" s="454"/>
      <c r="J14" s="454"/>
      <c r="K14" s="457"/>
      <c r="L14" s="457"/>
      <c r="M14" s="457"/>
      <c r="N14" s="466"/>
      <c r="O14" s="484"/>
      <c r="P14" s="133">
        <f t="shared" si="6"/>
        <v>600</v>
      </c>
      <c r="Q14" s="172">
        <f t="shared" si="7"/>
        <v>200</v>
      </c>
      <c r="R14" s="276">
        <v>200</v>
      </c>
      <c r="S14" s="35">
        <v>0</v>
      </c>
      <c r="T14" s="35"/>
      <c r="U14" s="35"/>
      <c r="V14" s="174">
        <f t="shared" si="8"/>
        <v>400</v>
      </c>
      <c r="W14" s="277">
        <v>200</v>
      </c>
      <c r="X14" s="277">
        <v>200</v>
      </c>
      <c r="Y14" s="487"/>
      <c r="Z14" s="481"/>
    </row>
    <row r="15" spans="1:29" ht="36" customHeight="1" x14ac:dyDescent="0.25">
      <c r="A15" s="440"/>
      <c r="B15" s="440"/>
      <c r="C15" s="28" t="s">
        <v>97</v>
      </c>
      <c r="D15" s="28">
        <v>6122</v>
      </c>
      <c r="E15" s="27">
        <v>61</v>
      </c>
      <c r="F15" s="446"/>
      <c r="G15" s="491"/>
      <c r="H15" s="494"/>
      <c r="I15" s="455"/>
      <c r="J15" s="455"/>
      <c r="K15" s="458"/>
      <c r="L15" s="458"/>
      <c r="M15" s="458"/>
      <c r="N15" s="467"/>
      <c r="O15" s="485"/>
      <c r="P15" s="133">
        <f>Q15+V15</f>
        <v>3000</v>
      </c>
      <c r="Q15" s="172">
        <f t="shared" ref="Q15" si="9">SUM(R15:S15)</f>
        <v>1500</v>
      </c>
      <c r="R15" s="276">
        <v>1500</v>
      </c>
      <c r="S15" s="35">
        <v>0</v>
      </c>
      <c r="T15" s="35"/>
      <c r="U15" s="35"/>
      <c r="V15" s="174">
        <f>SUM(W15:X15)</f>
        <v>1500</v>
      </c>
      <c r="W15" s="277">
        <v>1500</v>
      </c>
      <c r="X15" s="277">
        <v>0</v>
      </c>
      <c r="Y15" s="488"/>
      <c r="Z15" s="482"/>
    </row>
    <row r="16" spans="1:29" ht="63" customHeight="1" x14ac:dyDescent="0.25">
      <c r="A16" s="26">
        <v>6</v>
      </c>
      <c r="B16" s="413" t="s">
        <v>33</v>
      </c>
      <c r="C16" s="27">
        <v>4357</v>
      </c>
      <c r="D16" s="27">
        <v>5171</v>
      </c>
      <c r="E16" s="27">
        <v>51</v>
      </c>
      <c r="F16" s="44">
        <v>60002101463</v>
      </c>
      <c r="G16" s="41" t="s">
        <v>132</v>
      </c>
      <c r="H16" s="31" t="s">
        <v>131</v>
      </c>
      <c r="I16" s="45"/>
      <c r="J16" s="32" t="s">
        <v>31</v>
      </c>
      <c r="K16" s="279">
        <v>11354</v>
      </c>
      <c r="L16" s="279">
        <v>1572</v>
      </c>
      <c r="M16" s="279">
        <f t="shared" si="5"/>
        <v>9782</v>
      </c>
      <c r="N16" s="382" t="s">
        <v>69</v>
      </c>
      <c r="O16" s="276">
        <v>794</v>
      </c>
      <c r="P16" s="380">
        <f t="shared" ref="P16" si="10">Q16+V16</f>
        <v>10560</v>
      </c>
      <c r="Q16" s="172">
        <f t="shared" ref="Q16" si="11">SUM(R16:S16)</f>
        <v>1572</v>
      </c>
      <c r="R16" s="35">
        <f>L16</f>
        <v>1572</v>
      </c>
      <c r="S16" s="35">
        <v>0</v>
      </c>
      <c r="T16" s="35"/>
      <c r="U16" s="35"/>
      <c r="V16" s="174">
        <f t="shared" si="3"/>
        <v>8988</v>
      </c>
      <c r="W16" s="37">
        <v>923</v>
      </c>
      <c r="X16" s="37">
        <v>8065</v>
      </c>
      <c r="Y16" s="37">
        <f t="shared" si="4"/>
        <v>0</v>
      </c>
      <c r="Z16" s="366"/>
      <c r="AA16" s="205"/>
      <c r="AB16" s="205"/>
      <c r="AC16" s="205"/>
    </row>
    <row r="17" spans="1:29" s="119" customFormat="1" ht="89.25" customHeight="1" x14ac:dyDescent="0.25">
      <c r="A17" s="26">
        <v>7</v>
      </c>
      <c r="B17" s="111" t="s">
        <v>30</v>
      </c>
      <c r="C17" s="111">
        <v>4357</v>
      </c>
      <c r="D17" s="111">
        <v>6121</v>
      </c>
      <c r="E17" s="111">
        <v>61</v>
      </c>
      <c r="F17" s="126">
        <v>60002101299</v>
      </c>
      <c r="G17" s="118" t="s">
        <v>252</v>
      </c>
      <c r="H17" s="42" t="s">
        <v>309</v>
      </c>
      <c r="I17" s="127"/>
      <c r="J17" s="112" t="s">
        <v>31</v>
      </c>
      <c r="K17" s="189">
        <v>8376</v>
      </c>
      <c r="L17" s="113">
        <v>4000</v>
      </c>
      <c r="M17" s="113">
        <f>K17-L17</f>
        <v>4376</v>
      </c>
      <c r="N17" s="114">
        <v>2025</v>
      </c>
      <c r="O17" s="115">
        <v>599</v>
      </c>
      <c r="P17" s="133">
        <f>Q17+V17</f>
        <v>7777</v>
      </c>
      <c r="Q17" s="172">
        <f>SUM(R17:S17)</f>
        <v>4000</v>
      </c>
      <c r="R17" s="35">
        <v>0</v>
      </c>
      <c r="S17" s="35">
        <v>4000</v>
      </c>
      <c r="T17" s="115"/>
      <c r="U17" s="115"/>
      <c r="V17" s="174">
        <f>SUM(W17:X17)</f>
        <v>3777</v>
      </c>
      <c r="W17" s="35">
        <v>3777</v>
      </c>
      <c r="X17" s="37">
        <v>0</v>
      </c>
      <c r="Y17" s="37">
        <f>K17-O17-P17</f>
        <v>0</v>
      </c>
      <c r="Z17" s="249"/>
      <c r="AA17" s="205"/>
      <c r="AB17" s="205"/>
      <c r="AC17" s="205"/>
    </row>
    <row r="18" spans="1:29" s="119" customFormat="1" ht="89.25" customHeight="1" x14ac:dyDescent="0.25">
      <c r="A18" s="26">
        <v>8</v>
      </c>
      <c r="B18" s="111" t="s">
        <v>33</v>
      </c>
      <c r="C18" s="275">
        <v>4357</v>
      </c>
      <c r="D18" s="111">
        <v>6121</v>
      </c>
      <c r="E18" s="111">
        <v>61</v>
      </c>
      <c r="F18" s="126">
        <v>60002101696</v>
      </c>
      <c r="G18" s="118" t="s">
        <v>253</v>
      </c>
      <c r="H18" s="42" t="s">
        <v>309</v>
      </c>
      <c r="I18" s="127"/>
      <c r="J18" s="112" t="s">
        <v>31</v>
      </c>
      <c r="K18" s="189">
        <v>6104</v>
      </c>
      <c r="L18" s="113">
        <v>2000</v>
      </c>
      <c r="M18" s="113">
        <f t="shared" ref="M18" si="12">K18-L18</f>
        <v>4104</v>
      </c>
      <c r="N18" s="114">
        <v>2025</v>
      </c>
      <c r="O18" s="115">
        <v>254</v>
      </c>
      <c r="P18" s="133">
        <f>Q18+V18</f>
        <v>5850</v>
      </c>
      <c r="Q18" s="172">
        <f>SUM(R18:S18)</f>
        <v>2000</v>
      </c>
      <c r="R18" s="35">
        <v>0</v>
      </c>
      <c r="S18" s="35">
        <v>2000</v>
      </c>
      <c r="T18" s="115"/>
      <c r="U18" s="115"/>
      <c r="V18" s="174">
        <f>SUM(W18:X18)</f>
        <v>3850</v>
      </c>
      <c r="W18" s="35">
        <v>1850</v>
      </c>
      <c r="X18" s="37">
        <v>2000</v>
      </c>
      <c r="Y18" s="37">
        <f>K18-O18-P18</f>
        <v>0</v>
      </c>
      <c r="Z18" s="249"/>
      <c r="AA18" s="205"/>
      <c r="AB18" s="205"/>
      <c r="AC18" s="205"/>
    </row>
    <row r="19" spans="1:29" s="119" customFormat="1" ht="89.25" customHeight="1" x14ac:dyDescent="0.25">
      <c r="A19" s="26">
        <v>9</v>
      </c>
      <c r="B19" s="111" t="s">
        <v>30</v>
      </c>
      <c r="C19" s="136">
        <v>4357</v>
      </c>
      <c r="D19" s="136">
        <v>6121</v>
      </c>
      <c r="E19" s="136">
        <v>61</v>
      </c>
      <c r="F19" s="137">
        <v>60002101536</v>
      </c>
      <c r="G19" s="392" t="s">
        <v>74</v>
      </c>
      <c r="H19" s="271" t="s">
        <v>308</v>
      </c>
      <c r="I19" s="272" t="s">
        <v>279</v>
      </c>
      <c r="J19" s="273" t="s">
        <v>31</v>
      </c>
      <c r="K19" s="274">
        <v>31000</v>
      </c>
      <c r="L19" s="269">
        <v>12300</v>
      </c>
      <c r="M19" s="279">
        <f t="shared" si="5"/>
        <v>18700</v>
      </c>
      <c r="N19" s="393" t="s">
        <v>69</v>
      </c>
      <c r="O19" s="394">
        <v>6104</v>
      </c>
      <c r="P19" s="380">
        <f>Q19+V19</f>
        <v>24896</v>
      </c>
      <c r="Q19" s="172">
        <f>SUM(R19:S19)</f>
        <v>12300</v>
      </c>
      <c r="R19" s="35">
        <v>12300</v>
      </c>
      <c r="S19" s="35">
        <v>0</v>
      </c>
      <c r="T19" s="129"/>
      <c r="U19" s="129"/>
      <c r="V19" s="174">
        <f>SUM(W19:X19)</f>
        <v>12596</v>
      </c>
      <c r="W19" s="35">
        <v>2200</v>
      </c>
      <c r="X19" s="37">
        <v>10396</v>
      </c>
      <c r="Y19" s="37">
        <f>K19-O19-P19</f>
        <v>0</v>
      </c>
      <c r="Z19" s="386"/>
      <c r="AA19" s="205"/>
      <c r="AB19" s="205"/>
      <c r="AC19" s="205"/>
    </row>
    <row r="20" spans="1:29" ht="78" customHeight="1" x14ac:dyDescent="0.25">
      <c r="A20" s="26">
        <v>10</v>
      </c>
      <c r="B20" s="413" t="s">
        <v>38</v>
      </c>
      <c r="C20" s="27">
        <v>4354</v>
      </c>
      <c r="D20" s="111">
        <v>6121</v>
      </c>
      <c r="E20" s="111">
        <v>61</v>
      </c>
      <c r="F20" s="137">
        <v>60002101523</v>
      </c>
      <c r="G20" s="287" t="s">
        <v>95</v>
      </c>
      <c r="H20" s="31" t="s">
        <v>137</v>
      </c>
      <c r="I20" s="45"/>
      <c r="J20" s="206" t="s">
        <v>31</v>
      </c>
      <c r="K20" s="33">
        <v>32800</v>
      </c>
      <c r="L20" s="274">
        <v>34800</v>
      </c>
      <c r="M20" s="113">
        <f t="shared" ref="M20:M22" si="13">K20-L20</f>
        <v>-2000</v>
      </c>
      <c r="N20" s="114" t="s">
        <v>90</v>
      </c>
      <c r="O20" s="35">
        <v>1932</v>
      </c>
      <c r="P20" s="133">
        <f t="shared" ref="P20" si="14">Q20+V20</f>
        <v>11429</v>
      </c>
      <c r="Q20" s="172">
        <f>SUM(R20:S20)</f>
        <v>8700</v>
      </c>
      <c r="R20" s="276">
        <f>17400/2</f>
        <v>8700</v>
      </c>
      <c r="S20" s="35">
        <v>0</v>
      </c>
      <c r="T20" s="35"/>
      <c r="U20" s="35"/>
      <c r="V20" s="174">
        <f t="shared" ref="V20:V22" si="15">SUM(W20:X20)</f>
        <v>2729</v>
      </c>
      <c r="W20" s="277">
        <v>2729</v>
      </c>
      <c r="X20" s="277">
        <v>0</v>
      </c>
      <c r="Y20" s="37">
        <f t="shared" ref="Y20" si="16">K20-O20-P20</f>
        <v>19439</v>
      </c>
      <c r="Z20" s="384"/>
      <c r="AA20" s="205"/>
      <c r="AB20" s="254"/>
      <c r="AC20" s="254"/>
    </row>
    <row r="21" spans="1:29" ht="69.75" customHeight="1" x14ac:dyDescent="0.25">
      <c r="A21" s="26">
        <v>11</v>
      </c>
      <c r="B21" s="26" t="s">
        <v>33</v>
      </c>
      <c r="C21" s="27">
        <v>4357</v>
      </c>
      <c r="D21" s="27">
        <v>6121</v>
      </c>
      <c r="E21" s="27">
        <v>61</v>
      </c>
      <c r="F21" s="44">
        <v>60002101531</v>
      </c>
      <c r="G21" s="287" t="s">
        <v>71</v>
      </c>
      <c r="H21" s="31" t="s">
        <v>147</v>
      </c>
      <c r="I21" s="45"/>
      <c r="J21" s="206" t="s">
        <v>167</v>
      </c>
      <c r="K21" s="168">
        <v>25000</v>
      </c>
      <c r="L21" s="274">
        <v>21250</v>
      </c>
      <c r="M21" s="113">
        <f t="shared" si="13"/>
        <v>3750</v>
      </c>
      <c r="N21" s="114" t="s">
        <v>90</v>
      </c>
      <c r="O21" s="35"/>
      <c r="P21" s="133">
        <f>Q21+V21</f>
        <v>5000</v>
      </c>
      <c r="Q21" s="172">
        <f t="shared" ref="Q21" si="17">SUM(R21:S21)</f>
        <v>0</v>
      </c>
      <c r="R21" s="276">
        <v>0</v>
      </c>
      <c r="S21" s="35">
        <v>0</v>
      </c>
      <c r="T21" s="35"/>
      <c r="U21" s="35"/>
      <c r="V21" s="174">
        <f t="shared" si="15"/>
        <v>5000</v>
      </c>
      <c r="W21" s="277">
        <v>0</v>
      </c>
      <c r="X21" s="277">
        <v>5000</v>
      </c>
      <c r="Y21" s="37">
        <f>K21-O21-P21</f>
        <v>20000</v>
      </c>
      <c r="Z21" s="384"/>
      <c r="AA21" s="205"/>
      <c r="AB21" s="254"/>
      <c r="AC21" s="254"/>
    </row>
    <row r="22" spans="1:29" s="119" customFormat="1" ht="89.25" customHeight="1" x14ac:dyDescent="0.25">
      <c r="A22" s="26">
        <v>12</v>
      </c>
      <c r="B22" s="111" t="s">
        <v>32</v>
      </c>
      <c r="C22" s="136">
        <v>4357</v>
      </c>
      <c r="D22" s="136">
        <v>6121</v>
      </c>
      <c r="E22" s="136">
        <v>61</v>
      </c>
      <c r="F22" s="137">
        <v>60002101535</v>
      </c>
      <c r="G22" s="392" t="s">
        <v>73</v>
      </c>
      <c r="H22" s="271" t="s">
        <v>473</v>
      </c>
      <c r="I22" s="272"/>
      <c r="J22" s="406" t="s">
        <v>167</v>
      </c>
      <c r="K22" s="274">
        <v>53470</v>
      </c>
      <c r="L22" s="274">
        <v>45000</v>
      </c>
      <c r="M22" s="113">
        <f t="shared" si="13"/>
        <v>8470</v>
      </c>
      <c r="N22" s="114" t="s">
        <v>90</v>
      </c>
      <c r="O22" s="115">
        <v>8473</v>
      </c>
      <c r="P22" s="133">
        <f>Q22+V22</f>
        <v>8000</v>
      </c>
      <c r="Q22" s="172">
        <f>SUM(R22:S22)</f>
        <v>0</v>
      </c>
      <c r="R22" s="276">
        <v>0</v>
      </c>
      <c r="S22" s="35">
        <v>0</v>
      </c>
      <c r="T22" s="129"/>
      <c r="U22" s="129"/>
      <c r="V22" s="174">
        <f t="shared" si="15"/>
        <v>8000</v>
      </c>
      <c r="W22" s="277">
        <v>0</v>
      </c>
      <c r="X22" s="277">
        <v>8000</v>
      </c>
      <c r="Y22" s="37">
        <f>K22-O22-P22</f>
        <v>36997</v>
      </c>
      <c r="Z22" s="384"/>
      <c r="AA22" s="205"/>
      <c r="AB22" s="254"/>
      <c r="AC22" s="254"/>
    </row>
    <row r="23" spans="1:29" s="119" customFormat="1" ht="89.25" customHeight="1" x14ac:dyDescent="0.25">
      <c r="A23" s="26">
        <v>13</v>
      </c>
      <c r="B23" s="111" t="s">
        <v>33</v>
      </c>
      <c r="C23" s="136">
        <v>4357</v>
      </c>
      <c r="D23" s="136">
        <v>6121</v>
      </c>
      <c r="E23" s="136">
        <v>61</v>
      </c>
      <c r="F23" s="137">
        <v>60002101552</v>
      </c>
      <c r="G23" s="392" t="s">
        <v>78</v>
      </c>
      <c r="H23" s="271" t="s">
        <v>140</v>
      </c>
      <c r="I23" s="272"/>
      <c r="J23" s="406" t="s">
        <v>167</v>
      </c>
      <c r="K23" s="274">
        <v>46000</v>
      </c>
      <c r="L23" s="269">
        <v>27200</v>
      </c>
      <c r="M23" s="113">
        <f>K23-L23</f>
        <v>18800</v>
      </c>
      <c r="N23" s="114" t="s">
        <v>90</v>
      </c>
      <c r="O23" s="115"/>
      <c r="P23" s="133">
        <f t="shared" ref="P23" si="18">Q23+V23</f>
        <v>5000</v>
      </c>
      <c r="Q23" s="172">
        <f t="shared" ref="Q23" si="19">SUM(R23:S23)</f>
        <v>0</v>
      </c>
      <c r="R23" s="276">
        <v>0</v>
      </c>
      <c r="S23" s="35">
        <v>0</v>
      </c>
      <c r="T23" s="129"/>
      <c r="U23" s="129"/>
      <c r="V23" s="174">
        <f t="shared" ref="V23" si="20">SUM(W23:X23)</f>
        <v>5000</v>
      </c>
      <c r="W23" s="277">
        <v>0</v>
      </c>
      <c r="X23" s="277">
        <v>5000</v>
      </c>
      <c r="Y23" s="37">
        <f t="shared" ref="Y23" si="21">K23-O23-P23</f>
        <v>41000</v>
      </c>
      <c r="Z23" s="384"/>
      <c r="AA23" s="205"/>
      <c r="AB23" s="254"/>
      <c r="AC23" s="254"/>
    </row>
    <row r="24" spans="1:29" s="119" customFormat="1" ht="89.25" customHeight="1" x14ac:dyDescent="0.25">
      <c r="A24" s="26">
        <v>14</v>
      </c>
      <c r="B24" s="111" t="s">
        <v>32</v>
      </c>
      <c r="C24" s="111" t="s">
        <v>97</v>
      </c>
      <c r="D24" s="111">
        <v>6121</v>
      </c>
      <c r="E24" s="111">
        <v>61</v>
      </c>
      <c r="F24" s="118">
        <v>60002101605</v>
      </c>
      <c r="G24" s="368" t="s">
        <v>209</v>
      </c>
      <c r="H24" s="125" t="s">
        <v>454</v>
      </c>
      <c r="I24" s="215"/>
      <c r="J24" s="127" t="s">
        <v>31</v>
      </c>
      <c r="K24" s="189">
        <v>3552</v>
      </c>
      <c r="L24" s="113">
        <v>999</v>
      </c>
      <c r="M24" s="113">
        <f t="shared" ref="M24:M31" si="22">K24-L24</f>
        <v>2553</v>
      </c>
      <c r="N24" s="114" t="s">
        <v>69</v>
      </c>
      <c r="O24" s="115">
        <v>2552</v>
      </c>
      <c r="P24" s="133">
        <f t="shared" ref="P24:P31" si="23">Q24+V24</f>
        <v>1000</v>
      </c>
      <c r="Q24" s="172">
        <f t="shared" ref="Q24:Q31" si="24">SUM(R24:S24)</f>
        <v>0</v>
      </c>
      <c r="R24" s="35">
        <v>0</v>
      </c>
      <c r="S24" s="35">
        <v>0</v>
      </c>
      <c r="T24" s="115"/>
      <c r="U24" s="115"/>
      <c r="V24" s="174">
        <f t="shared" ref="V24:V31" si="25">SUM(W24:X24)</f>
        <v>1000</v>
      </c>
      <c r="W24" s="35">
        <v>200</v>
      </c>
      <c r="X24" s="37">
        <v>800</v>
      </c>
      <c r="Y24" s="37">
        <f t="shared" ref="Y24:Y31" si="26">K24-O24-P24</f>
        <v>0</v>
      </c>
      <c r="Z24" s="369" t="s">
        <v>455</v>
      </c>
      <c r="AA24" s="205"/>
      <c r="AB24" s="205"/>
      <c r="AC24" s="205"/>
    </row>
    <row r="25" spans="1:29" s="119" customFormat="1" ht="89.25" customHeight="1" x14ac:dyDescent="0.3">
      <c r="A25" s="26">
        <v>15</v>
      </c>
      <c r="B25" s="111" t="s">
        <v>32</v>
      </c>
      <c r="C25" s="111" t="s">
        <v>97</v>
      </c>
      <c r="D25" s="111">
        <v>6121</v>
      </c>
      <c r="E25" s="111">
        <v>61</v>
      </c>
      <c r="F25" s="118">
        <v>60002101607</v>
      </c>
      <c r="G25" s="368" t="s">
        <v>210</v>
      </c>
      <c r="H25" s="125" t="s">
        <v>454</v>
      </c>
      <c r="I25" s="215"/>
      <c r="J25" s="127" t="s">
        <v>31</v>
      </c>
      <c r="K25" s="189">
        <v>3406</v>
      </c>
      <c r="L25" s="113">
        <v>1156</v>
      </c>
      <c r="M25" s="113">
        <f t="shared" si="22"/>
        <v>2250</v>
      </c>
      <c r="N25" s="114" t="s">
        <v>69</v>
      </c>
      <c r="O25" s="115">
        <v>2406</v>
      </c>
      <c r="P25" s="133">
        <f t="shared" si="23"/>
        <v>1000</v>
      </c>
      <c r="Q25" s="172">
        <f t="shared" si="24"/>
        <v>0</v>
      </c>
      <c r="R25" s="35">
        <v>0</v>
      </c>
      <c r="S25" s="35">
        <v>0</v>
      </c>
      <c r="T25" s="115"/>
      <c r="U25" s="115"/>
      <c r="V25" s="174">
        <f t="shared" si="25"/>
        <v>1000</v>
      </c>
      <c r="W25" s="35">
        <v>360</v>
      </c>
      <c r="X25" s="37">
        <v>640</v>
      </c>
      <c r="Y25" s="37">
        <f t="shared" si="26"/>
        <v>0</v>
      </c>
      <c r="Z25" s="369" t="s">
        <v>455</v>
      </c>
      <c r="AA25" s="248"/>
      <c r="AB25" s="248"/>
      <c r="AC25" s="248"/>
    </row>
    <row r="26" spans="1:29" s="119" customFormat="1" ht="89.25" customHeight="1" x14ac:dyDescent="0.25">
      <c r="A26" s="26">
        <v>16</v>
      </c>
      <c r="B26" s="111" t="s">
        <v>32</v>
      </c>
      <c r="C26" s="111" t="s">
        <v>211</v>
      </c>
      <c r="D26" s="111">
        <v>6121</v>
      </c>
      <c r="E26" s="111">
        <v>61</v>
      </c>
      <c r="F26" s="118">
        <v>60002101608</v>
      </c>
      <c r="G26" s="290" t="s">
        <v>212</v>
      </c>
      <c r="H26" s="125" t="s">
        <v>454</v>
      </c>
      <c r="I26" s="215"/>
      <c r="J26" s="127" t="s">
        <v>31</v>
      </c>
      <c r="K26" s="189">
        <v>3104</v>
      </c>
      <c r="L26" s="113">
        <v>1203</v>
      </c>
      <c r="M26" s="113">
        <f t="shared" si="22"/>
        <v>1901</v>
      </c>
      <c r="N26" s="114" t="s">
        <v>69</v>
      </c>
      <c r="O26" s="115">
        <v>2100</v>
      </c>
      <c r="P26" s="133">
        <f t="shared" si="23"/>
        <v>1004</v>
      </c>
      <c r="Q26" s="172">
        <f t="shared" si="24"/>
        <v>200</v>
      </c>
      <c r="R26" s="35">
        <v>0</v>
      </c>
      <c r="S26" s="35">
        <v>200</v>
      </c>
      <c r="T26" s="115"/>
      <c r="U26" s="115"/>
      <c r="V26" s="174">
        <f t="shared" si="25"/>
        <v>804</v>
      </c>
      <c r="W26" s="35">
        <v>0</v>
      </c>
      <c r="X26" s="37">
        <v>804</v>
      </c>
      <c r="Y26" s="37">
        <f t="shared" si="26"/>
        <v>0</v>
      </c>
      <c r="Z26" s="249" t="s">
        <v>456</v>
      </c>
      <c r="AA26" s="205"/>
      <c r="AB26" s="205"/>
      <c r="AC26" s="205"/>
    </row>
    <row r="27" spans="1:29" s="119" customFormat="1" ht="89.25" customHeight="1" x14ac:dyDescent="0.25">
      <c r="A27" s="26">
        <v>17</v>
      </c>
      <c r="B27" s="111" t="s">
        <v>32</v>
      </c>
      <c r="C27" s="111">
        <v>4350</v>
      </c>
      <c r="D27" s="111">
        <v>6121</v>
      </c>
      <c r="E27" s="111">
        <v>61</v>
      </c>
      <c r="F27" s="118">
        <v>60002101616</v>
      </c>
      <c r="G27" s="290" t="s">
        <v>213</v>
      </c>
      <c r="H27" s="125" t="s">
        <v>454</v>
      </c>
      <c r="I27" s="215"/>
      <c r="J27" s="127" t="s">
        <v>31</v>
      </c>
      <c r="K27" s="189">
        <v>23041</v>
      </c>
      <c r="L27" s="113">
        <v>2500</v>
      </c>
      <c r="M27" s="113">
        <f t="shared" si="22"/>
        <v>20541</v>
      </c>
      <c r="N27" s="114" t="s">
        <v>69</v>
      </c>
      <c r="O27" s="115">
        <v>724</v>
      </c>
      <c r="P27" s="133">
        <f t="shared" si="23"/>
        <v>22317</v>
      </c>
      <c r="Q27" s="172">
        <f t="shared" si="24"/>
        <v>2500</v>
      </c>
      <c r="R27" s="35">
        <v>0</v>
      </c>
      <c r="S27" s="35">
        <f t="shared" ref="S27:S31" si="27">L27</f>
        <v>2500</v>
      </c>
      <c r="T27" s="115"/>
      <c r="U27" s="115"/>
      <c r="V27" s="174">
        <f t="shared" si="25"/>
        <v>19817</v>
      </c>
      <c r="W27" s="35">
        <v>1667</v>
      </c>
      <c r="X27" s="37">
        <v>18150</v>
      </c>
      <c r="Y27" s="37">
        <f t="shared" si="26"/>
        <v>0</v>
      </c>
      <c r="Z27" s="249"/>
      <c r="AA27" s="219"/>
      <c r="AB27" s="219"/>
      <c r="AC27" s="219"/>
    </row>
    <row r="28" spans="1:29" s="119" customFormat="1" ht="89.25" customHeight="1" x14ac:dyDescent="0.25">
      <c r="A28" s="26">
        <v>18</v>
      </c>
      <c r="B28" s="111" t="s">
        <v>30</v>
      </c>
      <c r="C28" s="111">
        <v>4350</v>
      </c>
      <c r="D28" s="111">
        <v>6121</v>
      </c>
      <c r="E28" s="111">
        <v>61</v>
      </c>
      <c r="F28" s="118">
        <v>60002101618</v>
      </c>
      <c r="G28" s="290" t="s">
        <v>214</v>
      </c>
      <c r="H28" s="125" t="s">
        <v>454</v>
      </c>
      <c r="I28" s="215"/>
      <c r="J28" s="127" t="s">
        <v>31</v>
      </c>
      <c r="K28" s="189">
        <v>1908</v>
      </c>
      <c r="L28" s="113">
        <v>872</v>
      </c>
      <c r="M28" s="113">
        <f t="shared" si="22"/>
        <v>1036</v>
      </c>
      <c r="N28" s="114" t="s">
        <v>69</v>
      </c>
      <c r="O28" s="115">
        <v>271</v>
      </c>
      <c r="P28" s="133">
        <f t="shared" si="23"/>
        <v>1637</v>
      </c>
      <c r="Q28" s="172">
        <f t="shared" si="24"/>
        <v>872</v>
      </c>
      <c r="R28" s="35">
        <v>0</v>
      </c>
      <c r="S28" s="35">
        <f t="shared" si="27"/>
        <v>872</v>
      </c>
      <c r="T28" s="115"/>
      <c r="U28" s="115"/>
      <c r="V28" s="174">
        <f t="shared" si="25"/>
        <v>765</v>
      </c>
      <c r="W28" s="35">
        <v>300</v>
      </c>
      <c r="X28" s="37">
        <v>465</v>
      </c>
      <c r="Y28" s="37">
        <f t="shared" si="26"/>
        <v>0</v>
      </c>
      <c r="Z28" s="249"/>
      <c r="AA28" s="205"/>
      <c r="AB28" s="205"/>
      <c r="AC28" s="205"/>
    </row>
    <row r="29" spans="1:29" s="119" customFormat="1" ht="89.25" customHeight="1" x14ac:dyDescent="0.25">
      <c r="A29" s="26">
        <v>19</v>
      </c>
      <c r="B29" s="111" t="s">
        <v>81</v>
      </c>
      <c r="C29" s="111">
        <v>4357</v>
      </c>
      <c r="D29" s="111">
        <v>6121</v>
      </c>
      <c r="E29" s="111">
        <v>61</v>
      </c>
      <c r="F29" s="118">
        <v>60002101622</v>
      </c>
      <c r="G29" s="290" t="s">
        <v>215</v>
      </c>
      <c r="H29" s="125" t="s">
        <v>454</v>
      </c>
      <c r="I29" s="215"/>
      <c r="J29" s="127" t="s">
        <v>31</v>
      </c>
      <c r="K29" s="189">
        <v>11007</v>
      </c>
      <c r="L29" s="113">
        <v>1163</v>
      </c>
      <c r="M29" s="113">
        <f t="shared" si="22"/>
        <v>9844</v>
      </c>
      <c r="N29" s="114" t="s">
        <v>69</v>
      </c>
      <c r="O29" s="115">
        <v>327</v>
      </c>
      <c r="P29" s="133">
        <f t="shared" si="23"/>
        <v>10680</v>
      </c>
      <c r="Q29" s="172">
        <f t="shared" si="24"/>
        <v>1163</v>
      </c>
      <c r="R29" s="35">
        <v>0</v>
      </c>
      <c r="S29" s="35">
        <f t="shared" si="27"/>
        <v>1163</v>
      </c>
      <c r="T29" s="115"/>
      <c r="U29" s="115"/>
      <c r="V29" s="174">
        <f t="shared" si="25"/>
        <v>9517</v>
      </c>
      <c r="W29" s="35">
        <v>776</v>
      </c>
      <c r="X29" s="37">
        <v>8741</v>
      </c>
      <c r="Y29" s="37">
        <f t="shared" si="26"/>
        <v>0</v>
      </c>
      <c r="Z29" s="249"/>
      <c r="AA29" s="205"/>
      <c r="AB29" s="205"/>
      <c r="AC29" s="205"/>
    </row>
    <row r="30" spans="1:29" s="119" customFormat="1" ht="89.25" customHeight="1" x14ac:dyDescent="0.25">
      <c r="A30" s="26">
        <v>20</v>
      </c>
      <c r="B30" s="111" t="s">
        <v>38</v>
      </c>
      <c r="C30" s="111">
        <v>4350</v>
      </c>
      <c r="D30" s="111">
        <v>6121</v>
      </c>
      <c r="E30" s="111">
        <v>61</v>
      </c>
      <c r="F30" s="118">
        <v>60002101623</v>
      </c>
      <c r="G30" s="290" t="s">
        <v>216</v>
      </c>
      <c r="H30" s="125" t="s">
        <v>454</v>
      </c>
      <c r="I30" s="215"/>
      <c r="J30" s="127" t="s">
        <v>31</v>
      </c>
      <c r="K30" s="189">
        <v>6326</v>
      </c>
      <c r="L30" s="113">
        <v>2500</v>
      </c>
      <c r="M30" s="113">
        <f t="shared" si="22"/>
        <v>3826</v>
      </c>
      <c r="N30" s="114" t="s">
        <v>69</v>
      </c>
      <c r="O30" s="115">
        <v>452</v>
      </c>
      <c r="P30" s="133">
        <f t="shared" si="23"/>
        <v>5874</v>
      </c>
      <c r="Q30" s="172">
        <f t="shared" si="24"/>
        <v>2500</v>
      </c>
      <c r="R30" s="35">
        <v>0</v>
      </c>
      <c r="S30" s="35">
        <f>L30</f>
        <v>2500</v>
      </c>
      <c r="T30" s="115"/>
      <c r="U30" s="115"/>
      <c r="V30" s="174">
        <f t="shared" si="25"/>
        <v>3374</v>
      </c>
      <c r="W30" s="35">
        <v>2593</v>
      </c>
      <c r="X30" s="37">
        <v>781</v>
      </c>
      <c r="Y30" s="37">
        <f>K30-O30-P30</f>
        <v>0</v>
      </c>
      <c r="Z30" s="249"/>
      <c r="AA30" s="205"/>
      <c r="AB30" s="205"/>
      <c r="AC30" s="205"/>
    </row>
    <row r="31" spans="1:29" s="119" customFormat="1" ht="89.25" customHeight="1" x14ac:dyDescent="0.25">
      <c r="A31" s="26">
        <v>21</v>
      </c>
      <c r="B31" s="111" t="s">
        <v>30</v>
      </c>
      <c r="C31" s="111">
        <v>4350</v>
      </c>
      <c r="D31" s="111">
        <v>6121</v>
      </c>
      <c r="E31" s="111">
        <v>61</v>
      </c>
      <c r="F31" s="118">
        <v>60002101632</v>
      </c>
      <c r="G31" s="290" t="s">
        <v>217</v>
      </c>
      <c r="H31" s="125" t="s">
        <v>454</v>
      </c>
      <c r="I31" s="215"/>
      <c r="J31" s="127" t="s">
        <v>31</v>
      </c>
      <c r="K31" s="189">
        <v>2000</v>
      </c>
      <c r="L31" s="113">
        <v>970</v>
      </c>
      <c r="M31" s="113">
        <f t="shared" si="22"/>
        <v>1030</v>
      </c>
      <c r="N31" s="114" t="s">
        <v>69</v>
      </c>
      <c r="O31" s="115">
        <v>371</v>
      </c>
      <c r="P31" s="133">
        <f t="shared" si="23"/>
        <v>1629</v>
      </c>
      <c r="Q31" s="172">
        <f t="shared" si="24"/>
        <v>970</v>
      </c>
      <c r="R31" s="35">
        <v>0</v>
      </c>
      <c r="S31" s="35">
        <f t="shared" si="27"/>
        <v>970</v>
      </c>
      <c r="T31" s="115"/>
      <c r="U31" s="115"/>
      <c r="V31" s="174">
        <f t="shared" si="25"/>
        <v>659</v>
      </c>
      <c r="W31" s="35">
        <v>583</v>
      </c>
      <c r="X31" s="37">
        <v>76</v>
      </c>
      <c r="Y31" s="37">
        <f t="shared" si="26"/>
        <v>0</v>
      </c>
      <c r="Z31" s="249"/>
      <c r="AA31" s="205"/>
      <c r="AB31" s="205"/>
      <c r="AC31" s="205"/>
    </row>
    <row r="32" spans="1:29" s="25" customFormat="1" ht="25.5" customHeight="1" x14ac:dyDescent="0.3">
      <c r="A32" s="46" t="s">
        <v>18</v>
      </c>
      <c r="B32" s="414"/>
      <c r="C32" s="47"/>
      <c r="D32" s="47"/>
      <c r="E32" s="47"/>
      <c r="F32" s="47"/>
      <c r="G32" s="47"/>
      <c r="H32" s="47"/>
      <c r="I32" s="47"/>
      <c r="J32" s="47"/>
      <c r="K32" s="48">
        <f>SUM(K33:K43)</f>
        <v>485710</v>
      </c>
      <c r="L32" s="48">
        <f>SUM(L33:L43)</f>
        <v>0</v>
      </c>
      <c r="M32" s="48">
        <f>SUM(M33:M43)</f>
        <v>485710</v>
      </c>
      <c r="N32" s="49"/>
      <c r="O32" s="48">
        <f t="shared" ref="O32:Y32" si="28">SUM(O33:O43)</f>
        <v>8362</v>
      </c>
      <c r="P32" s="50">
        <f t="shared" si="28"/>
        <v>24800</v>
      </c>
      <c r="Q32" s="50">
        <f t="shared" si="28"/>
        <v>0</v>
      </c>
      <c r="R32" s="50">
        <f t="shared" si="28"/>
        <v>0</v>
      </c>
      <c r="S32" s="50">
        <f t="shared" si="28"/>
        <v>0</v>
      </c>
      <c r="T32" s="50">
        <f t="shared" si="28"/>
        <v>0</v>
      </c>
      <c r="U32" s="50">
        <f t="shared" si="28"/>
        <v>0</v>
      </c>
      <c r="V32" s="50">
        <f t="shared" si="28"/>
        <v>24800</v>
      </c>
      <c r="W32" s="50">
        <f t="shared" si="28"/>
        <v>0</v>
      </c>
      <c r="X32" s="50">
        <f t="shared" si="28"/>
        <v>24800</v>
      </c>
      <c r="Y32" s="51">
        <f t="shared" si="28"/>
        <v>452548</v>
      </c>
      <c r="Z32" s="252"/>
      <c r="AA32" s="205"/>
      <c r="AB32" s="254"/>
      <c r="AC32" s="254"/>
    </row>
    <row r="33" spans="1:29" s="119" customFormat="1" ht="89.25" customHeight="1" x14ac:dyDescent="0.25">
      <c r="A33" s="111">
        <v>1</v>
      </c>
      <c r="B33" s="111" t="s">
        <v>38</v>
      </c>
      <c r="C33" s="111">
        <v>4357</v>
      </c>
      <c r="D33" s="111">
        <v>6121</v>
      </c>
      <c r="E33" s="111">
        <v>61</v>
      </c>
      <c r="F33" s="126">
        <v>60002101343</v>
      </c>
      <c r="G33" s="118" t="s">
        <v>62</v>
      </c>
      <c r="H33" s="31" t="s">
        <v>141</v>
      </c>
      <c r="I33" s="127"/>
      <c r="J33" s="127" t="s">
        <v>167</v>
      </c>
      <c r="K33" s="285">
        <v>44785</v>
      </c>
      <c r="L33" s="113"/>
      <c r="M33" s="113">
        <f t="shared" ref="M33" si="29">K33-L33</f>
        <v>44785</v>
      </c>
      <c r="N33" s="114" t="s">
        <v>273</v>
      </c>
      <c r="O33" s="115">
        <v>2088</v>
      </c>
      <c r="P33" s="212">
        <f>Q33+V33</f>
        <v>1500</v>
      </c>
      <c r="Q33" s="172">
        <f t="shared" ref="Q33:Q38" si="30">SUM(R33:S33)</f>
        <v>0</v>
      </c>
      <c r="R33" s="35">
        <v>0</v>
      </c>
      <c r="S33" s="35">
        <v>0</v>
      </c>
      <c r="T33" s="129"/>
      <c r="U33" s="129"/>
      <c r="V33" s="209">
        <f t="shared" ref="V33:V38" si="31">SUM(W33:X33)</f>
        <v>1500</v>
      </c>
      <c r="W33" s="35">
        <v>0</v>
      </c>
      <c r="X33" s="37">
        <v>1500</v>
      </c>
      <c r="Y33" s="130">
        <f>K33-O33-P33</f>
        <v>41197</v>
      </c>
      <c r="Z33" s="253"/>
      <c r="AA33" s="205"/>
      <c r="AB33" s="254"/>
      <c r="AC33" s="254"/>
    </row>
    <row r="34" spans="1:29" s="119" customFormat="1" ht="89.25" customHeight="1" x14ac:dyDescent="0.3">
      <c r="A34" s="26">
        <v>2</v>
      </c>
      <c r="B34" s="111" t="s">
        <v>33</v>
      </c>
      <c r="C34" s="111">
        <v>4324</v>
      </c>
      <c r="D34" s="111">
        <v>6121</v>
      </c>
      <c r="E34" s="111">
        <v>61</v>
      </c>
      <c r="F34" s="126">
        <v>60002101553</v>
      </c>
      <c r="G34" s="392" t="s">
        <v>218</v>
      </c>
      <c r="H34" s="42" t="s">
        <v>477</v>
      </c>
      <c r="I34" s="127"/>
      <c r="J34" s="258" t="s">
        <v>278</v>
      </c>
      <c r="K34" s="189">
        <v>35459</v>
      </c>
      <c r="L34" s="285"/>
      <c r="M34" s="33">
        <f>K34-L34</f>
        <v>35459</v>
      </c>
      <c r="N34" s="114" t="s">
        <v>80</v>
      </c>
      <c r="O34" s="115">
        <v>4538</v>
      </c>
      <c r="P34" s="133">
        <f>Q34+V34</f>
        <v>1500</v>
      </c>
      <c r="Q34" s="172">
        <f t="shared" si="30"/>
        <v>0</v>
      </c>
      <c r="R34" s="276">
        <v>0</v>
      </c>
      <c r="S34" s="35">
        <v>0</v>
      </c>
      <c r="T34" s="115"/>
      <c r="U34" s="115"/>
      <c r="V34" s="174">
        <f t="shared" si="31"/>
        <v>1500</v>
      </c>
      <c r="W34" s="276">
        <v>0</v>
      </c>
      <c r="X34" s="277">
        <v>1500</v>
      </c>
      <c r="Y34" s="37">
        <f>K34-O34-P34</f>
        <v>29421</v>
      </c>
      <c r="Z34" s="386"/>
      <c r="AA34" s="218"/>
      <c r="AB34" s="218"/>
      <c r="AC34" s="218"/>
    </row>
    <row r="35" spans="1:29" ht="71.25" customHeight="1" x14ac:dyDescent="0.25">
      <c r="A35" s="111">
        <v>3</v>
      </c>
      <c r="B35" s="26" t="s">
        <v>33</v>
      </c>
      <c r="C35" s="39">
        <v>4357</v>
      </c>
      <c r="D35" s="39">
        <v>6121</v>
      </c>
      <c r="E35" s="39">
        <v>61</v>
      </c>
      <c r="F35" s="40">
        <v>60002101537</v>
      </c>
      <c r="G35" s="288" t="s">
        <v>75</v>
      </c>
      <c r="H35" s="31" t="s">
        <v>142</v>
      </c>
      <c r="I35" s="43"/>
      <c r="J35" s="206" t="s">
        <v>167</v>
      </c>
      <c r="K35" s="189">
        <v>72952</v>
      </c>
      <c r="L35" s="286"/>
      <c r="M35" s="189">
        <f>K35-L35</f>
        <v>72952</v>
      </c>
      <c r="N35" s="114" t="s">
        <v>90</v>
      </c>
      <c r="O35" s="140"/>
      <c r="P35" s="133">
        <f t="shared" ref="P35" si="32">Q35+V35</f>
        <v>5000</v>
      </c>
      <c r="Q35" s="211">
        <f t="shared" si="30"/>
        <v>0</v>
      </c>
      <c r="R35" s="276">
        <v>0</v>
      </c>
      <c r="S35" s="140">
        <v>0</v>
      </c>
      <c r="T35" s="35"/>
      <c r="U35" s="35"/>
      <c r="V35" s="210">
        <f t="shared" si="31"/>
        <v>5000</v>
      </c>
      <c r="W35" s="277">
        <v>0</v>
      </c>
      <c r="X35" s="284">
        <v>5000</v>
      </c>
      <c r="Y35" s="37">
        <f t="shared" ref="Y35" si="33">K35-O35-P35</f>
        <v>67952</v>
      </c>
      <c r="Z35" s="384"/>
      <c r="AA35" s="145"/>
      <c r="AB35" s="134"/>
      <c r="AC35" s="134"/>
    </row>
    <row r="36" spans="1:29" ht="73.5" customHeight="1" x14ac:dyDescent="0.25">
      <c r="A36" s="111">
        <v>4</v>
      </c>
      <c r="B36" s="413" t="s">
        <v>32</v>
      </c>
      <c r="C36" s="27">
        <v>4357</v>
      </c>
      <c r="D36" s="27">
        <v>6121</v>
      </c>
      <c r="E36" s="27">
        <v>61</v>
      </c>
      <c r="F36" s="44">
        <v>60002101538</v>
      </c>
      <c r="G36" s="257" t="s">
        <v>76</v>
      </c>
      <c r="H36" s="31" t="s">
        <v>138</v>
      </c>
      <c r="I36" s="45"/>
      <c r="J36" s="206" t="s">
        <v>167</v>
      </c>
      <c r="K36" s="168">
        <v>41939</v>
      </c>
      <c r="L36" s="33"/>
      <c r="M36" s="76">
        <f>K36-L36</f>
        <v>41939</v>
      </c>
      <c r="N36" s="114" t="s">
        <v>273</v>
      </c>
      <c r="O36" s="35">
        <v>936</v>
      </c>
      <c r="P36" s="133">
        <f>Q36+V36</f>
        <v>1000</v>
      </c>
      <c r="Q36" s="172">
        <f t="shared" si="30"/>
        <v>0</v>
      </c>
      <c r="R36" s="35">
        <v>0</v>
      </c>
      <c r="S36" s="35">
        <v>0</v>
      </c>
      <c r="T36" s="35"/>
      <c r="U36" s="35"/>
      <c r="V36" s="174">
        <f t="shared" si="31"/>
        <v>1000</v>
      </c>
      <c r="W36" s="37">
        <v>0</v>
      </c>
      <c r="X36" s="37">
        <v>1000</v>
      </c>
      <c r="Y36" s="37">
        <f>K36-O36-P36</f>
        <v>40003</v>
      </c>
      <c r="Z36" s="250"/>
      <c r="AA36" s="205"/>
      <c r="AB36" s="254"/>
      <c r="AC36" s="254"/>
    </row>
    <row r="37" spans="1:29" ht="70.5" customHeight="1" x14ac:dyDescent="0.25">
      <c r="A37" s="26">
        <v>5</v>
      </c>
      <c r="B37" s="26" t="s">
        <v>32</v>
      </c>
      <c r="C37" s="39">
        <v>4357</v>
      </c>
      <c r="D37" s="39">
        <v>6121</v>
      </c>
      <c r="E37" s="39">
        <v>61</v>
      </c>
      <c r="F37" s="40">
        <v>60002101539</v>
      </c>
      <c r="G37" s="287" t="s">
        <v>77</v>
      </c>
      <c r="H37" s="42" t="s">
        <v>143</v>
      </c>
      <c r="I37" s="43"/>
      <c r="J37" s="206" t="s">
        <v>167</v>
      </c>
      <c r="K37" s="189">
        <v>92273</v>
      </c>
      <c r="L37" s="286"/>
      <c r="M37" s="113">
        <f>K37-L37</f>
        <v>92273</v>
      </c>
      <c r="N37" s="114" t="s">
        <v>90</v>
      </c>
      <c r="O37" s="35"/>
      <c r="P37" s="380">
        <f>Q37+V37</f>
        <v>5000</v>
      </c>
      <c r="Q37" s="172">
        <f t="shared" si="30"/>
        <v>0</v>
      </c>
      <c r="R37" s="276">
        <v>0</v>
      </c>
      <c r="S37" s="140">
        <v>0</v>
      </c>
      <c r="T37" s="35"/>
      <c r="U37" s="35"/>
      <c r="V37" s="228">
        <f t="shared" si="31"/>
        <v>5000</v>
      </c>
      <c r="W37" s="284">
        <v>0</v>
      </c>
      <c r="X37" s="37">
        <v>5000</v>
      </c>
      <c r="Y37" s="175">
        <f>K37-O37-P37</f>
        <v>87273</v>
      </c>
      <c r="Z37" s="385"/>
      <c r="AA37" s="205"/>
      <c r="AB37" s="254"/>
      <c r="AC37" s="254"/>
    </row>
    <row r="38" spans="1:29" s="119" customFormat="1" ht="89.25" customHeight="1" x14ac:dyDescent="0.25">
      <c r="A38" s="111">
        <v>6</v>
      </c>
      <c r="B38" s="136" t="s">
        <v>33</v>
      </c>
      <c r="C38" s="136">
        <v>4357</v>
      </c>
      <c r="D38" s="136">
        <v>6121</v>
      </c>
      <c r="E38" s="136">
        <v>61</v>
      </c>
      <c r="F38" s="137">
        <v>60002101551</v>
      </c>
      <c r="G38" s="407" t="s">
        <v>87</v>
      </c>
      <c r="H38" s="31" t="s">
        <v>139</v>
      </c>
      <c r="I38" s="138"/>
      <c r="J38" s="239" t="s">
        <v>167</v>
      </c>
      <c r="K38" s="168">
        <v>60000</v>
      </c>
      <c r="L38" s="269"/>
      <c r="M38" s="76">
        <f>K38-L38</f>
        <v>60000</v>
      </c>
      <c r="N38" s="114" t="s">
        <v>90</v>
      </c>
      <c r="O38" s="241"/>
      <c r="P38" s="408">
        <f>Q38+V38</f>
        <v>1500</v>
      </c>
      <c r="Q38" s="229">
        <f t="shared" si="30"/>
        <v>0</v>
      </c>
      <c r="R38" s="276">
        <v>0</v>
      </c>
      <c r="S38" s="35">
        <v>0</v>
      </c>
      <c r="T38" s="129"/>
      <c r="U38" s="129"/>
      <c r="V38" s="174">
        <f t="shared" si="31"/>
        <v>1500</v>
      </c>
      <c r="W38" s="277">
        <v>0</v>
      </c>
      <c r="X38" s="37">
        <v>1500</v>
      </c>
      <c r="Y38" s="37">
        <f>K38-O38-P38</f>
        <v>58500</v>
      </c>
      <c r="Z38" s="384"/>
      <c r="AA38" s="205"/>
      <c r="AB38" s="254"/>
      <c r="AC38" s="254"/>
    </row>
    <row r="39" spans="1:29" ht="68.25" customHeight="1" x14ac:dyDescent="0.25">
      <c r="A39" s="111">
        <v>7</v>
      </c>
      <c r="B39" s="26" t="s">
        <v>33</v>
      </c>
      <c r="C39" s="39">
        <v>4357</v>
      </c>
      <c r="D39" s="39">
        <v>6121</v>
      </c>
      <c r="E39" s="39">
        <v>61</v>
      </c>
      <c r="F39" s="40">
        <v>60002101639</v>
      </c>
      <c r="G39" s="30" t="s">
        <v>150</v>
      </c>
      <c r="H39" s="42" t="s">
        <v>151</v>
      </c>
      <c r="I39" s="43"/>
      <c r="J39" s="206" t="s">
        <v>167</v>
      </c>
      <c r="K39" s="189">
        <v>20000</v>
      </c>
      <c r="L39" s="189"/>
      <c r="M39" s="113">
        <f t="shared" ref="M39" si="34">K39-L39</f>
        <v>20000</v>
      </c>
      <c r="N39" s="114" t="s">
        <v>273</v>
      </c>
      <c r="O39" s="35">
        <v>0</v>
      </c>
      <c r="P39" s="133">
        <f t="shared" ref="P39" si="35">Q39+V39</f>
        <v>800</v>
      </c>
      <c r="Q39" s="172">
        <f t="shared" ref="Q39" si="36">SUM(R39:S39)</f>
        <v>0</v>
      </c>
      <c r="R39" s="140">
        <v>0</v>
      </c>
      <c r="S39" s="140">
        <v>0</v>
      </c>
      <c r="T39" s="35"/>
      <c r="U39" s="35"/>
      <c r="V39" s="228">
        <f>W39+X39</f>
        <v>800</v>
      </c>
      <c r="W39" s="175">
        <v>0</v>
      </c>
      <c r="X39" s="37">
        <v>800</v>
      </c>
      <c r="Y39" s="175">
        <f t="shared" ref="Y39" si="37">K39-O39-P39</f>
        <v>19200</v>
      </c>
      <c r="Z39" s="251"/>
      <c r="AA39" s="205"/>
      <c r="AB39" s="254"/>
      <c r="AC39" s="254"/>
    </row>
    <row r="40" spans="1:29" s="119" customFormat="1" ht="89.25" customHeight="1" x14ac:dyDescent="0.25">
      <c r="A40" s="26">
        <v>8</v>
      </c>
      <c r="B40" s="136" t="s">
        <v>32</v>
      </c>
      <c r="C40" s="136">
        <v>4357</v>
      </c>
      <c r="D40" s="136">
        <v>6121</v>
      </c>
      <c r="E40" s="136">
        <v>61</v>
      </c>
      <c r="F40" s="137">
        <v>60002101707</v>
      </c>
      <c r="G40" s="257" t="s">
        <v>148</v>
      </c>
      <c r="H40" s="31" t="s">
        <v>140</v>
      </c>
      <c r="I40" s="138"/>
      <c r="J40" s="239" t="s">
        <v>167</v>
      </c>
      <c r="K40" s="274">
        <v>50000</v>
      </c>
      <c r="L40" s="76"/>
      <c r="M40" s="76">
        <f t="shared" ref="M40" si="38">K40-L40</f>
        <v>50000</v>
      </c>
      <c r="N40" s="240" t="s">
        <v>273</v>
      </c>
      <c r="O40" s="241">
        <v>800</v>
      </c>
      <c r="P40" s="242">
        <f t="shared" ref="P40:P41" si="39">Q40+V40</f>
        <v>1000</v>
      </c>
      <c r="Q40" s="229">
        <f t="shared" ref="Q40:Q41" si="40">SUM(R40:S40)</f>
        <v>0</v>
      </c>
      <c r="R40" s="35">
        <v>0</v>
      </c>
      <c r="S40" s="35">
        <v>0</v>
      </c>
      <c r="T40" s="129"/>
      <c r="U40" s="129"/>
      <c r="V40" s="174">
        <f t="shared" ref="V40:V43" si="41">SUM(W40:X40)</f>
        <v>1000</v>
      </c>
      <c r="W40" s="37">
        <v>0</v>
      </c>
      <c r="X40" s="37">
        <v>1000</v>
      </c>
      <c r="Y40" s="37">
        <f t="shared" ref="Y40:Y41" si="42">K40-O40-P40</f>
        <v>48200</v>
      </c>
      <c r="Z40" s="250"/>
      <c r="AA40" s="205"/>
      <c r="AB40" s="254"/>
      <c r="AC40" s="254"/>
    </row>
    <row r="41" spans="1:29" s="119" customFormat="1" ht="89.25" customHeight="1" x14ac:dyDescent="0.25">
      <c r="A41" s="111">
        <v>9</v>
      </c>
      <c r="B41" s="111" t="s">
        <v>38</v>
      </c>
      <c r="C41" s="136">
        <v>4357</v>
      </c>
      <c r="D41" s="136">
        <v>6121</v>
      </c>
      <c r="E41" s="136">
        <v>61</v>
      </c>
      <c r="F41" s="137">
        <v>60002101740</v>
      </c>
      <c r="G41" s="287" t="s">
        <v>452</v>
      </c>
      <c r="H41" s="271" t="s">
        <v>458</v>
      </c>
      <c r="I41" s="138" t="s">
        <v>453</v>
      </c>
      <c r="J41" s="206" t="s">
        <v>167</v>
      </c>
      <c r="K41" s="274">
        <f>5502+7800</f>
        <v>13302</v>
      </c>
      <c r="L41" s="269"/>
      <c r="M41" s="285">
        <f>K41-L41</f>
        <v>13302</v>
      </c>
      <c r="N41" s="114" t="s">
        <v>273</v>
      </c>
      <c r="O41" s="115">
        <v>0</v>
      </c>
      <c r="P41" s="133">
        <f t="shared" si="39"/>
        <v>1000</v>
      </c>
      <c r="Q41" s="172">
        <f t="shared" si="40"/>
        <v>0</v>
      </c>
      <c r="R41" s="35">
        <v>0</v>
      </c>
      <c r="S41" s="35">
        <v>0</v>
      </c>
      <c r="T41" s="129"/>
      <c r="U41" s="129"/>
      <c r="V41" s="174">
        <f t="shared" ref="V41" si="43">SUM(W41:X41)</f>
        <v>1000</v>
      </c>
      <c r="W41" s="37">
        <v>0</v>
      </c>
      <c r="X41" s="277">
        <v>1000</v>
      </c>
      <c r="Y41" s="37">
        <f t="shared" si="42"/>
        <v>12302</v>
      </c>
      <c r="Z41" s="250"/>
      <c r="AA41" s="205"/>
      <c r="AB41" s="254"/>
      <c r="AC41" s="254"/>
    </row>
    <row r="42" spans="1:29" s="119" customFormat="1" ht="89.25" customHeight="1" x14ac:dyDescent="0.25">
      <c r="A42" s="111">
        <v>10</v>
      </c>
      <c r="B42" s="111" t="s">
        <v>33</v>
      </c>
      <c r="C42" s="136">
        <v>4357</v>
      </c>
      <c r="D42" s="136">
        <v>6121</v>
      </c>
      <c r="E42" s="136">
        <v>61</v>
      </c>
      <c r="F42" s="137">
        <v>60002101767</v>
      </c>
      <c r="G42" s="41" t="s">
        <v>419</v>
      </c>
      <c r="H42" s="31" t="s">
        <v>457</v>
      </c>
      <c r="I42" s="138"/>
      <c r="J42" s="206" t="s">
        <v>167</v>
      </c>
      <c r="K42" s="274">
        <v>50000</v>
      </c>
      <c r="L42" s="168"/>
      <c r="M42" s="113">
        <f>K42-L42</f>
        <v>50000</v>
      </c>
      <c r="N42" s="114" t="s">
        <v>273</v>
      </c>
      <c r="O42" s="115">
        <v>0</v>
      </c>
      <c r="P42" s="133">
        <f t="shared" ref="P42" si="44">Q42+V42</f>
        <v>1500</v>
      </c>
      <c r="Q42" s="172">
        <f t="shared" ref="Q42" si="45">SUM(R42:S42)</f>
        <v>0</v>
      </c>
      <c r="R42" s="35">
        <v>0</v>
      </c>
      <c r="S42" s="35">
        <v>0</v>
      </c>
      <c r="T42" s="129"/>
      <c r="U42" s="129"/>
      <c r="V42" s="174">
        <f t="shared" si="41"/>
        <v>1500</v>
      </c>
      <c r="W42" s="37">
        <v>0</v>
      </c>
      <c r="X42" s="37">
        <v>1500</v>
      </c>
      <c r="Y42" s="37">
        <f>K42-O42-P42</f>
        <v>48500</v>
      </c>
      <c r="Z42" s="250"/>
      <c r="AA42" s="205"/>
      <c r="AB42" s="254"/>
      <c r="AC42" s="254"/>
    </row>
    <row r="43" spans="1:29" s="119" customFormat="1" ht="89.25" customHeight="1" x14ac:dyDescent="0.25">
      <c r="A43" s="26">
        <v>11</v>
      </c>
      <c r="B43" s="111"/>
      <c r="C43" s="136">
        <v>4357</v>
      </c>
      <c r="D43" s="136">
        <v>6121</v>
      </c>
      <c r="E43" s="136">
        <v>61</v>
      </c>
      <c r="F43" s="137">
        <v>60002000000</v>
      </c>
      <c r="G43" s="41" t="s">
        <v>174</v>
      </c>
      <c r="H43" s="31" t="s">
        <v>175</v>
      </c>
      <c r="I43" s="138"/>
      <c r="J43" s="206"/>
      <c r="K43" s="168">
        <v>5000</v>
      </c>
      <c r="L43" s="76"/>
      <c r="M43" s="113">
        <f>K43-L43</f>
        <v>5000</v>
      </c>
      <c r="N43" s="114">
        <v>2025</v>
      </c>
      <c r="O43" s="115">
        <v>0</v>
      </c>
      <c r="P43" s="133">
        <f>Q43+V43</f>
        <v>5000</v>
      </c>
      <c r="Q43" s="172">
        <f t="shared" ref="Q43" si="46">SUM(R43:S43)</f>
        <v>0</v>
      </c>
      <c r="R43" s="35">
        <v>0</v>
      </c>
      <c r="S43" s="35">
        <v>0</v>
      </c>
      <c r="T43" s="129"/>
      <c r="U43" s="129"/>
      <c r="V43" s="174">
        <f t="shared" si="41"/>
        <v>5000</v>
      </c>
      <c r="W43" s="37">
        <v>0</v>
      </c>
      <c r="X43" s="37">
        <v>5000</v>
      </c>
      <c r="Y43" s="37">
        <f t="shared" ref="Y43" si="47">K43-O43-P43</f>
        <v>0</v>
      </c>
      <c r="Z43" s="250"/>
      <c r="AA43" s="205"/>
      <c r="AB43" s="254"/>
      <c r="AC43" s="254"/>
    </row>
    <row r="44" spans="1:29" s="227" customFormat="1" ht="25.5" customHeight="1" x14ac:dyDescent="0.3">
      <c r="A44" s="220" t="s">
        <v>277</v>
      </c>
      <c r="B44" s="415"/>
      <c r="C44" s="221"/>
      <c r="D44" s="221"/>
      <c r="E44" s="221"/>
      <c r="F44" s="221"/>
      <c r="G44" s="221"/>
      <c r="H44" s="221"/>
      <c r="I44" s="221"/>
      <c r="J44" s="221"/>
      <c r="K44" s="222">
        <f>SUM(K45:K56)</f>
        <v>68733</v>
      </c>
      <c r="L44" s="222">
        <f>SUM(L45:L56)</f>
        <v>11535</v>
      </c>
      <c r="M44" s="222">
        <f>SUM(M45:M56)</f>
        <v>57198</v>
      </c>
      <c r="N44" s="223"/>
      <c r="O44" s="222">
        <f t="shared" ref="O44:Y44" si="48">SUM(O45:O56)</f>
        <v>3678</v>
      </c>
      <c r="P44" s="224">
        <f t="shared" si="48"/>
        <v>65055</v>
      </c>
      <c r="Q44" s="224">
        <f t="shared" si="48"/>
        <v>11535</v>
      </c>
      <c r="R44" s="224">
        <f t="shared" si="48"/>
        <v>11535</v>
      </c>
      <c r="S44" s="224">
        <f t="shared" si="48"/>
        <v>0</v>
      </c>
      <c r="T44" s="224">
        <f t="shared" si="48"/>
        <v>0</v>
      </c>
      <c r="U44" s="224">
        <f t="shared" si="48"/>
        <v>0</v>
      </c>
      <c r="V44" s="224">
        <f t="shared" si="48"/>
        <v>53520</v>
      </c>
      <c r="W44" s="225">
        <f t="shared" si="48"/>
        <v>26916</v>
      </c>
      <c r="X44" s="225">
        <f t="shared" si="48"/>
        <v>26604</v>
      </c>
      <c r="Y44" s="225">
        <f t="shared" si="48"/>
        <v>0</v>
      </c>
      <c r="Z44" s="259"/>
      <c r="AA44" s="255"/>
      <c r="AB44" s="256"/>
      <c r="AC44" s="256"/>
    </row>
    <row r="45" spans="1:29" s="119" customFormat="1" ht="89.25" customHeight="1" x14ac:dyDescent="0.25">
      <c r="A45" s="111">
        <v>1</v>
      </c>
      <c r="B45" s="275" t="s">
        <v>30</v>
      </c>
      <c r="C45" s="136" t="s">
        <v>97</v>
      </c>
      <c r="D45" s="136">
        <v>6121</v>
      </c>
      <c r="E45" s="136">
        <v>61</v>
      </c>
      <c r="F45" s="137">
        <v>60002101713</v>
      </c>
      <c r="G45" s="41" t="s">
        <v>254</v>
      </c>
      <c r="H45" s="31" t="s">
        <v>289</v>
      </c>
      <c r="I45" s="138"/>
      <c r="J45" s="206" t="s">
        <v>475</v>
      </c>
      <c r="K45" s="168">
        <v>4853</v>
      </c>
      <c r="L45" s="76">
        <v>907</v>
      </c>
      <c r="M45" s="113">
        <f>K45-L45</f>
        <v>3946</v>
      </c>
      <c r="N45" s="114">
        <v>2025</v>
      </c>
      <c r="O45" s="115">
        <v>134</v>
      </c>
      <c r="P45" s="133">
        <f>Q45+V45</f>
        <v>4719</v>
      </c>
      <c r="Q45" s="172">
        <f>SUM(R45:S45)</f>
        <v>907</v>
      </c>
      <c r="R45" s="35">
        <v>907</v>
      </c>
      <c r="S45" s="35">
        <v>0</v>
      </c>
      <c r="T45" s="129"/>
      <c r="U45" s="129"/>
      <c r="V45" s="174">
        <f>SUM(W45:X45)</f>
        <v>3812</v>
      </c>
      <c r="W45" s="37">
        <v>2117</v>
      </c>
      <c r="X45" s="37">
        <v>1695</v>
      </c>
      <c r="Y45" s="37">
        <f t="shared" ref="Y45:Y63" si="49">K45-O45-P45</f>
        <v>0</v>
      </c>
      <c r="Z45" s="250"/>
      <c r="AA45" s="205"/>
      <c r="AB45" s="254"/>
      <c r="AC45" s="254"/>
    </row>
    <row r="46" spans="1:29" s="119" customFormat="1" ht="89.25" customHeight="1" x14ac:dyDescent="0.25">
      <c r="A46" s="111">
        <v>2</v>
      </c>
      <c r="B46" s="275" t="s">
        <v>33</v>
      </c>
      <c r="C46" s="136" t="s">
        <v>287</v>
      </c>
      <c r="D46" s="136">
        <v>6121</v>
      </c>
      <c r="E46" s="136">
        <v>61</v>
      </c>
      <c r="F46" s="137">
        <v>60002101714</v>
      </c>
      <c r="G46" s="41" t="s">
        <v>255</v>
      </c>
      <c r="H46" s="31" t="s">
        <v>289</v>
      </c>
      <c r="I46" s="138"/>
      <c r="J46" s="206" t="s">
        <v>475</v>
      </c>
      <c r="K46" s="168">
        <v>6532</v>
      </c>
      <c r="L46" s="76">
        <v>1213</v>
      </c>
      <c r="M46" s="113">
        <f t="shared" ref="M46:M56" si="50">K46-L46</f>
        <v>5319</v>
      </c>
      <c r="N46" s="114">
        <v>2025</v>
      </c>
      <c r="O46" s="115">
        <v>489</v>
      </c>
      <c r="P46" s="133">
        <f t="shared" ref="P46:P63" si="51">Q46+V46</f>
        <v>6043</v>
      </c>
      <c r="Q46" s="172">
        <f t="shared" ref="Q46:Q63" si="52">SUM(R46:S46)</f>
        <v>1213</v>
      </c>
      <c r="R46" s="35">
        <f>L46</f>
        <v>1213</v>
      </c>
      <c r="S46" s="35">
        <v>0</v>
      </c>
      <c r="T46" s="129"/>
      <c r="U46" s="129"/>
      <c r="V46" s="174">
        <f t="shared" ref="V46:V63" si="53">SUM(W46:X46)</f>
        <v>4830</v>
      </c>
      <c r="W46" s="37">
        <v>2830</v>
      </c>
      <c r="X46" s="37">
        <v>2000</v>
      </c>
      <c r="Y46" s="37">
        <f t="shared" si="49"/>
        <v>0</v>
      </c>
      <c r="Z46" s="250"/>
      <c r="AA46" s="205"/>
      <c r="AB46" s="254"/>
      <c r="AC46" s="254"/>
    </row>
    <row r="47" spans="1:29" s="119" customFormat="1" ht="89.25" customHeight="1" x14ac:dyDescent="0.25">
      <c r="A47" s="111">
        <v>3</v>
      </c>
      <c r="B47" s="275" t="s">
        <v>33</v>
      </c>
      <c r="C47" s="136" t="s">
        <v>287</v>
      </c>
      <c r="D47" s="136">
        <v>6121</v>
      </c>
      <c r="E47" s="136">
        <v>61</v>
      </c>
      <c r="F47" s="137">
        <v>60002101715</v>
      </c>
      <c r="G47" s="41" t="s">
        <v>256</v>
      </c>
      <c r="H47" s="31" t="s">
        <v>289</v>
      </c>
      <c r="I47" s="138"/>
      <c r="J47" s="206" t="s">
        <v>475</v>
      </c>
      <c r="K47" s="168">
        <v>8475</v>
      </c>
      <c r="L47" s="76">
        <v>1474</v>
      </c>
      <c r="M47" s="113">
        <f t="shared" si="50"/>
        <v>7001</v>
      </c>
      <c r="N47" s="114">
        <v>2025</v>
      </c>
      <c r="O47" s="115">
        <v>325</v>
      </c>
      <c r="P47" s="133">
        <f t="shared" si="51"/>
        <v>8150</v>
      </c>
      <c r="Q47" s="172">
        <f t="shared" si="52"/>
        <v>1474</v>
      </c>
      <c r="R47" s="35">
        <f t="shared" ref="R47:R56" si="54">L47</f>
        <v>1474</v>
      </c>
      <c r="S47" s="35">
        <v>0</v>
      </c>
      <c r="T47" s="129"/>
      <c r="U47" s="129"/>
      <c r="V47" s="174">
        <f t="shared" si="53"/>
        <v>6676</v>
      </c>
      <c r="W47" s="37">
        <v>3439</v>
      </c>
      <c r="X47" s="37">
        <v>3237</v>
      </c>
      <c r="Y47" s="37">
        <f t="shared" si="49"/>
        <v>0</v>
      </c>
      <c r="Z47" s="250"/>
      <c r="AA47" s="261"/>
      <c r="AB47" s="262"/>
      <c r="AC47" s="262"/>
    </row>
    <row r="48" spans="1:29" s="119" customFormat="1" ht="89.25" customHeight="1" x14ac:dyDescent="0.25">
      <c r="A48" s="111">
        <v>4</v>
      </c>
      <c r="B48" s="275" t="s">
        <v>32</v>
      </c>
      <c r="C48" s="136" t="s">
        <v>97</v>
      </c>
      <c r="D48" s="136">
        <v>6121</v>
      </c>
      <c r="E48" s="136">
        <v>61</v>
      </c>
      <c r="F48" s="137">
        <v>60002101719</v>
      </c>
      <c r="G48" s="41" t="s">
        <v>259</v>
      </c>
      <c r="H48" s="31" t="s">
        <v>289</v>
      </c>
      <c r="I48" s="138"/>
      <c r="J48" s="206" t="s">
        <v>475</v>
      </c>
      <c r="K48" s="168">
        <v>3150</v>
      </c>
      <c r="L48" s="76">
        <v>511</v>
      </c>
      <c r="M48" s="113">
        <f t="shared" si="50"/>
        <v>2639</v>
      </c>
      <c r="N48" s="114">
        <v>2025</v>
      </c>
      <c r="O48" s="115">
        <v>165</v>
      </c>
      <c r="P48" s="133">
        <f t="shared" si="51"/>
        <v>2985</v>
      </c>
      <c r="Q48" s="172">
        <f t="shared" si="52"/>
        <v>511</v>
      </c>
      <c r="R48" s="35">
        <f t="shared" si="54"/>
        <v>511</v>
      </c>
      <c r="S48" s="35">
        <v>0</v>
      </c>
      <c r="T48" s="129"/>
      <c r="U48" s="129"/>
      <c r="V48" s="174">
        <f t="shared" si="53"/>
        <v>2474</v>
      </c>
      <c r="W48" s="37">
        <v>1194</v>
      </c>
      <c r="X48" s="37">
        <v>1280</v>
      </c>
      <c r="Y48" s="37">
        <f t="shared" si="49"/>
        <v>0</v>
      </c>
      <c r="Z48" s="250"/>
      <c r="AA48" s="261"/>
      <c r="AB48" s="262"/>
      <c r="AC48" s="262"/>
    </row>
    <row r="49" spans="1:29" s="119" customFormat="1" ht="89.25" customHeight="1" x14ac:dyDescent="0.25">
      <c r="A49" s="111">
        <v>5</v>
      </c>
      <c r="B49" s="275" t="s">
        <v>32</v>
      </c>
      <c r="C49" s="136" t="s">
        <v>97</v>
      </c>
      <c r="D49" s="136">
        <v>6121</v>
      </c>
      <c r="E49" s="136">
        <v>61</v>
      </c>
      <c r="F49" s="137">
        <v>60002101720</v>
      </c>
      <c r="G49" s="41" t="s">
        <v>260</v>
      </c>
      <c r="H49" s="31" t="s">
        <v>289</v>
      </c>
      <c r="I49" s="138"/>
      <c r="J49" s="206" t="s">
        <v>475</v>
      </c>
      <c r="K49" s="168">
        <v>8295</v>
      </c>
      <c r="L49" s="76">
        <v>257</v>
      </c>
      <c r="M49" s="113">
        <f t="shared" si="50"/>
        <v>8038</v>
      </c>
      <c r="N49" s="114">
        <v>2025</v>
      </c>
      <c r="O49" s="115">
        <v>79</v>
      </c>
      <c r="P49" s="133">
        <f t="shared" si="51"/>
        <v>8216</v>
      </c>
      <c r="Q49" s="172">
        <f t="shared" si="52"/>
        <v>257</v>
      </c>
      <c r="R49" s="35">
        <f t="shared" si="54"/>
        <v>257</v>
      </c>
      <c r="S49" s="35">
        <v>0</v>
      </c>
      <c r="T49" s="129"/>
      <c r="U49" s="129"/>
      <c r="V49" s="174">
        <f t="shared" si="53"/>
        <v>7959</v>
      </c>
      <c r="W49" s="37">
        <v>600</v>
      </c>
      <c r="X49" s="37">
        <v>7359</v>
      </c>
      <c r="Y49" s="37">
        <f t="shared" si="49"/>
        <v>0</v>
      </c>
      <c r="Z49" s="250"/>
      <c r="AA49" s="261"/>
      <c r="AB49" s="262"/>
      <c r="AC49" s="262"/>
    </row>
    <row r="50" spans="1:29" s="119" customFormat="1" ht="89.25" customHeight="1" x14ac:dyDescent="0.25">
      <c r="A50" s="111">
        <v>6</v>
      </c>
      <c r="B50" s="275" t="s">
        <v>32</v>
      </c>
      <c r="C50" s="136" t="s">
        <v>97</v>
      </c>
      <c r="D50" s="136">
        <v>6121</v>
      </c>
      <c r="E50" s="136">
        <v>61</v>
      </c>
      <c r="F50" s="137">
        <v>60002101721</v>
      </c>
      <c r="G50" s="41" t="s">
        <v>261</v>
      </c>
      <c r="H50" s="31" t="s">
        <v>289</v>
      </c>
      <c r="I50" s="138"/>
      <c r="J50" s="206" t="s">
        <v>475</v>
      </c>
      <c r="K50" s="168">
        <v>3131</v>
      </c>
      <c r="L50" s="76">
        <v>469</v>
      </c>
      <c r="M50" s="113">
        <f t="shared" si="50"/>
        <v>2662</v>
      </c>
      <c r="N50" s="114">
        <v>2025</v>
      </c>
      <c r="O50" s="115">
        <v>165</v>
      </c>
      <c r="P50" s="133">
        <f t="shared" si="51"/>
        <v>2966</v>
      </c>
      <c r="Q50" s="172">
        <f t="shared" si="52"/>
        <v>469</v>
      </c>
      <c r="R50" s="35">
        <f t="shared" si="54"/>
        <v>469</v>
      </c>
      <c r="S50" s="35">
        <v>0</v>
      </c>
      <c r="T50" s="129"/>
      <c r="U50" s="129"/>
      <c r="V50" s="174">
        <f t="shared" si="53"/>
        <v>2497</v>
      </c>
      <c r="W50" s="37">
        <v>1095</v>
      </c>
      <c r="X50" s="37">
        <v>1402</v>
      </c>
      <c r="Y50" s="37">
        <f t="shared" si="49"/>
        <v>0</v>
      </c>
      <c r="Z50" s="250"/>
      <c r="AA50" s="261"/>
      <c r="AB50" s="262"/>
      <c r="AC50" s="262"/>
    </row>
    <row r="51" spans="1:29" s="119" customFormat="1" ht="89.25" customHeight="1" x14ac:dyDescent="0.25">
      <c r="A51" s="111">
        <v>7</v>
      </c>
      <c r="B51" s="275" t="s">
        <v>30</v>
      </c>
      <c r="C51" s="136" t="s">
        <v>97</v>
      </c>
      <c r="D51" s="136">
        <v>6121</v>
      </c>
      <c r="E51" s="136">
        <v>61</v>
      </c>
      <c r="F51" s="137">
        <v>60002101722</v>
      </c>
      <c r="G51" s="41" t="s">
        <v>262</v>
      </c>
      <c r="H51" s="31" t="s">
        <v>289</v>
      </c>
      <c r="I51" s="138"/>
      <c r="J51" s="206" t="s">
        <v>475</v>
      </c>
      <c r="K51" s="168">
        <v>4835</v>
      </c>
      <c r="L51" s="76">
        <v>319</v>
      </c>
      <c r="M51" s="113">
        <f t="shared" si="50"/>
        <v>4516</v>
      </c>
      <c r="N51" s="114">
        <v>2025</v>
      </c>
      <c r="O51" s="115">
        <v>80</v>
      </c>
      <c r="P51" s="133">
        <f t="shared" si="51"/>
        <v>4755</v>
      </c>
      <c r="Q51" s="172">
        <f t="shared" si="52"/>
        <v>319</v>
      </c>
      <c r="R51" s="35">
        <f t="shared" si="54"/>
        <v>319</v>
      </c>
      <c r="S51" s="35">
        <v>0</v>
      </c>
      <c r="T51" s="129"/>
      <c r="U51" s="129"/>
      <c r="V51" s="174">
        <f t="shared" si="53"/>
        <v>4436</v>
      </c>
      <c r="W51" s="37">
        <v>744</v>
      </c>
      <c r="X51" s="37">
        <v>3692</v>
      </c>
      <c r="Y51" s="37">
        <f t="shared" si="49"/>
        <v>0</v>
      </c>
      <c r="Z51" s="250"/>
      <c r="AA51" s="263"/>
      <c r="AB51" s="263"/>
      <c r="AC51" s="263"/>
    </row>
    <row r="52" spans="1:29" s="119" customFormat="1" ht="89.25" customHeight="1" x14ac:dyDescent="0.25">
      <c r="A52" s="111">
        <v>8</v>
      </c>
      <c r="B52" s="275" t="s">
        <v>32</v>
      </c>
      <c r="C52" s="136" t="s">
        <v>288</v>
      </c>
      <c r="D52" s="136">
        <v>6121</v>
      </c>
      <c r="E52" s="136">
        <v>61</v>
      </c>
      <c r="F52" s="137">
        <v>60002101723</v>
      </c>
      <c r="G52" s="41" t="s">
        <v>263</v>
      </c>
      <c r="H52" s="31" t="s">
        <v>289</v>
      </c>
      <c r="I52" s="138"/>
      <c r="J52" s="206" t="s">
        <v>475</v>
      </c>
      <c r="K52" s="168">
        <v>4054</v>
      </c>
      <c r="L52" s="76">
        <v>631</v>
      </c>
      <c r="M52" s="113">
        <f t="shared" si="50"/>
        <v>3423</v>
      </c>
      <c r="N52" s="114">
        <v>2025</v>
      </c>
      <c r="O52" s="115">
        <v>171</v>
      </c>
      <c r="P52" s="133">
        <f t="shared" si="51"/>
        <v>3883</v>
      </c>
      <c r="Q52" s="172">
        <f t="shared" si="52"/>
        <v>631</v>
      </c>
      <c r="R52" s="35">
        <f t="shared" si="54"/>
        <v>631</v>
      </c>
      <c r="S52" s="35">
        <v>0</v>
      </c>
      <c r="T52" s="129"/>
      <c r="U52" s="129"/>
      <c r="V52" s="174">
        <f t="shared" si="53"/>
        <v>3252</v>
      </c>
      <c r="W52" s="37">
        <v>1472</v>
      </c>
      <c r="X52" s="37">
        <v>1780</v>
      </c>
      <c r="Y52" s="37">
        <f t="shared" si="49"/>
        <v>0</v>
      </c>
      <c r="Z52" s="250"/>
      <c r="AA52" s="263"/>
      <c r="AB52" s="263"/>
      <c r="AC52" s="263"/>
    </row>
    <row r="53" spans="1:29" s="119" customFormat="1" ht="89.25" customHeight="1" x14ac:dyDescent="0.25">
      <c r="A53" s="111">
        <v>9</v>
      </c>
      <c r="B53" s="275" t="s">
        <v>38</v>
      </c>
      <c r="C53" s="136" t="s">
        <v>287</v>
      </c>
      <c r="D53" s="136">
        <v>6121</v>
      </c>
      <c r="E53" s="136">
        <v>61</v>
      </c>
      <c r="F53" s="137">
        <v>60002101724</v>
      </c>
      <c r="G53" s="41" t="s">
        <v>264</v>
      </c>
      <c r="H53" s="31" t="s">
        <v>289</v>
      </c>
      <c r="I53" s="138"/>
      <c r="J53" s="206" t="s">
        <v>475</v>
      </c>
      <c r="K53" s="168">
        <v>3380</v>
      </c>
      <c r="L53" s="76">
        <v>599</v>
      </c>
      <c r="M53" s="113">
        <f t="shared" si="50"/>
        <v>2781</v>
      </c>
      <c r="N53" s="114">
        <v>2025</v>
      </c>
      <c r="O53" s="115">
        <v>171</v>
      </c>
      <c r="P53" s="133">
        <f t="shared" si="51"/>
        <v>3209</v>
      </c>
      <c r="Q53" s="172">
        <f t="shared" si="52"/>
        <v>599</v>
      </c>
      <c r="R53" s="35">
        <f t="shared" si="54"/>
        <v>599</v>
      </c>
      <c r="S53" s="35">
        <v>0</v>
      </c>
      <c r="T53" s="129"/>
      <c r="U53" s="129"/>
      <c r="V53" s="174">
        <f t="shared" si="53"/>
        <v>2610</v>
      </c>
      <c r="W53" s="37">
        <v>1398</v>
      </c>
      <c r="X53" s="37">
        <v>1212</v>
      </c>
      <c r="Y53" s="37">
        <f t="shared" si="49"/>
        <v>0</v>
      </c>
      <c r="Z53" s="250"/>
      <c r="AA53" s="263"/>
      <c r="AB53" s="263"/>
      <c r="AC53" s="263"/>
    </row>
    <row r="54" spans="1:29" s="119" customFormat="1" ht="89.25" customHeight="1" x14ac:dyDescent="0.25">
      <c r="A54" s="111">
        <v>10</v>
      </c>
      <c r="B54" s="275" t="s">
        <v>38</v>
      </c>
      <c r="C54" s="136" t="s">
        <v>97</v>
      </c>
      <c r="D54" s="136">
        <v>6121</v>
      </c>
      <c r="E54" s="136">
        <v>61</v>
      </c>
      <c r="F54" s="137">
        <v>60002101628</v>
      </c>
      <c r="G54" s="41" t="s">
        <v>265</v>
      </c>
      <c r="H54" s="31" t="s">
        <v>289</v>
      </c>
      <c r="I54" s="138"/>
      <c r="J54" s="206" t="s">
        <v>31</v>
      </c>
      <c r="K54" s="168">
        <v>4932</v>
      </c>
      <c r="L54" s="76">
        <v>1012</v>
      </c>
      <c r="M54" s="113">
        <f t="shared" si="50"/>
        <v>3920</v>
      </c>
      <c r="N54" s="114">
        <v>2025</v>
      </c>
      <c r="O54" s="115">
        <v>396</v>
      </c>
      <c r="P54" s="133">
        <f t="shared" si="51"/>
        <v>4536</v>
      </c>
      <c r="Q54" s="172">
        <f t="shared" si="52"/>
        <v>1012</v>
      </c>
      <c r="R54" s="35">
        <f t="shared" si="54"/>
        <v>1012</v>
      </c>
      <c r="S54" s="35">
        <v>0</v>
      </c>
      <c r="T54" s="129"/>
      <c r="U54" s="129"/>
      <c r="V54" s="174">
        <f t="shared" si="53"/>
        <v>3524</v>
      </c>
      <c r="W54" s="37">
        <v>2361</v>
      </c>
      <c r="X54" s="37">
        <v>1163</v>
      </c>
      <c r="Y54" s="37">
        <f t="shared" si="49"/>
        <v>0</v>
      </c>
      <c r="Z54" s="250"/>
      <c r="AA54" s="266">
        <v>324.82</v>
      </c>
      <c r="AB54" s="266">
        <v>107.44</v>
      </c>
      <c r="AC54" s="266">
        <v>124.93</v>
      </c>
    </row>
    <row r="55" spans="1:29" s="119" customFormat="1" ht="89.25" customHeight="1" x14ac:dyDescent="0.25">
      <c r="A55" s="111">
        <v>11</v>
      </c>
      <c r="B55" s="275" t="s">
        <v>30</v>
      </c>
      <c r="C55" s="136" t="s">
        <v>97</v>
      </c>
      <c r="D55" s="136">
        <v>6121</v>
      </c>
      <c r="E55" s="136">
        <v>61</v>
      </c>
      <c r="F55" s="137">
        <v>60002101629</v>
      </c>
      <c r="G55" s="41" t="s">
        <v>266</v>
      </c>
      <c r="H55" s="31" t="s">
        <v>289</v>
      </c>
      <c r="I55" s="138"/>
      <c r="J55" s="206" t="s">
        <v>31</v>
      </c>
      <c r="K55" s="168">
        <v>4601</v>
      </c>
      <c r="L55" s="76">
        <v>1086</v>
      </c>
      <c r="M55" s="113">
        <f t="shared" si="50"/>
        <v>3515</v>
      </c>
      <c r="N55" s="114">
        <v>2025</v>
      </c>
      <c r="O55" s="115">
        <v>358</v>
      </c>
      <c r="P55" s="133">
        <f t="shared" si="51"/>
        <v>4243</v>
      </c>
      <c r="Q55" s="172">
        <f t="shared" si="52"/>
        <v>1086</v>
      </c>
      <c r="R55" s="35">
        <f t="shared" si="54"/>
        <v>1086</v>
      </c>
      <c r="S55" s="35">
        <v>0</v>
      </c>
      <c r="T55" s="129"/>
      <c r="U55" s="129"/>
      <c r="V55" s="174">
        <f t="shared" si="53"/>
        <v>3157</v>
      </c>
      <c r="W55" s="37">
        <v>2533</v>
      </c>
      <c r="X55" s="37">
        <v>624</v>
      </c>
      <c r="Y55" s="37">
        <f t="shared" si="49"/>
        <v>0</v>
      </c>
      <c r="Z55" s="250"/>
      <c r="AA55" s="266">
        <v>253.24</v>
      </c>
      <c r="AB55" s="266">
        <v>83.76</v>
      </c>
      <c r="AC55" s="266">
        <v>97.4</v>
      </c>
    </row>
    <row r="56" spans="1:29" s="119" customFormat="1" ht="89.25" customHeight="1" x14ac:dyDescent="0.25">
      <c r="A56" s="111">
        <v>12</v>
      </c>
      <c r="B56" s="275" t="s">
        <v>32</v>
      </c>
      <c r="C56" s="136" t="s">
        <v>97</v>
      </c>
      <c r="D56" s="136">
        <v>6121</v>
      </c>
      <c r="E56" s="136">
        <v>61</v>
      </c>
      <c r="F56" s="137">
        <v>60002101631</v>
      </c>
      <c r="G56" s="287" t="s">
        <v>474</v>
      </c>
      <c r="H56" s="31" t="s">
        <v>289</v>
      </c>
      <c r="I56" s="138"/>
      <c r="J56" s="206" t="s">
        <v>31</v>
      </c>
      <c r="K56" s="168">
        <v>12495</v>
      </c>
      <c r="L56" s="76">
        <v>3057</v>
      </c>
      <c r="M56" s="113">
        <f t="shared" si="50"/>
        <v>9438</v>
      </c>
      <c r="N56" s="114">
        <v>2025</v>
      </c>
      <c r="O56" s="115">
        <v>1145</v>
      </c>
      <c r="P56" s="133">
        <f t="shared" si="51"/>
        <v>11350</v>
      </c>
      <c r="Q56" s="172">
        <f t="shared" si="52"/>
        <v>3057</v>
      </c>
      <c r="R56" s="35">
        <f t="shared" si="54"/>
        <v>3057</v>
      </c>
      <c r="S56" s="35">
        <v>0</v>
      </c>
      <c r="T56" s="129"/>
      <c r="U56" s="129"/>
      <c r="V56" s="174">
        <f t="shared" si="53"/>
        <v>8293</v>
      </c>
      <c r="W56" s="37">
        <v>7133</v>
      </c>
      <c r="X56" s="37">
        <v>1160</v>
      </c>
      <c r="Y56" s="37">
        <f t="shared" si="49"/>
        <v>0</v>
      </c>
      <c r="Z56" s="250"/>
      <c r="AA56" s="268">
        <v>425.1</v>
      </c>
      <c r="AB56" s="266">
        <v>140.61000000000001</v>
      </c>
      <c r="AC56" s="266">
        <v>163.5</v>
      </c>
    </row>
    <row r="57" spans="1:29" s="227" customFormat="1" ht="25.5" customHeight="1" x14ac:dyDescent="0.3">
      <c r="A57" s="220" t="s">
        <v>286</v>
      </c>
      <c r="B57" s="415"/>
      <c r="C57" s="221"/>
      <c r="D57" s="221"/>
      <c r="E57" s="221"/>
      <c r="F57" s="221"/>
      <c r="G57" s="221"/>
      <c r="H57" s="221"/>
      <c r="I57" s="221"/>
      <c r="J57" s="221"/>
      <c r="K57" s="222">
        <f>SUM(K58:K63)</f>
        <v>124665</v>
      </c>
      <c r="L57" s="222">
        <f>SUM(L58:L63)</f>
        <v>1741</v>
      </c>
      <c r="M57" s="222">
        <f>SUM(M58:M63)</f>
        <v>122924</v>
      </c>
      <c r="N57" s="223"/>
      <c r="O57" s="222">
        <f t="shared" ref="O57:Y57" si="55">SUM(O58:O63)</f>
        <v>736</v>
      </c>
      <c r="P57" s="224">
        <f t="shared" si="55"/>
        <v>5700</v>
      </c>
      <c r="Q57" s="224">
        <f t="shared" si="55"/>
        <v>0</v>
      </c>
      <c r="R57" s="224">
        <f t="shared" si="55"/>
        <v>0</v>
      </c>
      <c r="S57" s="224">
        <f t="shared" si="55"/>
        <v>0</v>
      </c>
      <c r="T57" s="224">
        <f t="shared" si="55"/>
        <v>0</v>
      </c>
      <c r="U57" s="224">
        <f t="shared" si="55"/>
        <v>0</v>
      </c>
      <c r="V57" s="224">
        <f t="shared" si="55"/>
        <v>5700</v>
      </c>
      <c r="W57" s="225">
        <f t="shared" si="55"/>
        <v>0</v>
      </c>
      <c r="X57" s="225">
        <f t="shared" si="55"/>
        <v>5700</v>
      </c>
      <c r="Y57" s="225">
        <f t="shared" si="55"/>
        <v>118229</v>
      </c>
      <c r="Z57" s="259"/>
      <c r="AA57" s="264"/>
      <c r="AB57" s="265"/>
      <c r="AC57" s="265"/>
    </row>
    <row r="58" spans="1:29" s="119" customFormat="1" ht="89.25" customHeight="1" x14ac:dyDescent="0.25">
      <c r="A58" s="111">
        <v>1</v>
      </c>
      <c r="B58" s="111" t="s">
        <v>33</v>
      </c>
      <c r="C58" s="136">
        <v>4350</v>
      </c>
      <c r="D58" s="136">
        <v>6121</v>
      </c>
      <c r="E58" s="136">
        <v>61</v>
      </c>
      <c r="F58" s="137">
        <v>60002101664</v>
      </c>
      <c r="G58" s="41" t="s">
        <v>251</v>
      </c>
      <c r="H58" s="31" t="s">
        <v>446</v>
      </c>
      <c r="I58" s="138"/>
      <c r="J58" s="206" t="s">
        <v>249</v>
      </c>
      <c r="K58" s="274">
        <v>32000</v>
      </c>
      <c r="L58" s="269"/>
      <c r="M58" s="113">
        <f t="shared" ref="M58" si="56">K58-L58</f>
        <v>32000</v>
      </c>
      <c r="N58" s="114">
        <v>2026</v>
      </c>
      <c r="O58" s="115">
        <v>0</v>
      </c>
      <c r="P58" s="380">
        <f t="shared" ref="P58" si="57">Q58+V58</f>
        <v>2000</v>
      </c>
      <c r="Q58" s="172">
        <f t="shared" ref="Q58" si="58">SUM(R58:S58)</f>
        <v>0</v>
      </c>
      <c r="R58" s="276">
        <v>0</v>
      </c>
      <c r="S58" s="276">
        <v>0</v>
      </c>
      <c r="T58" s="129"/>
      <c r="U58" s="129"/>
      <c r="V58" s="174">
        <f t="shared" ref="V58" si="59">SUM(W58:X58)</f>
        <v>2000</v>
      </c>
      <c r="W58" s="277">
        <v>0</v>
      </c>
      <c r="X58" s="277">
        <v>2000</v>
      </c>
      <c r="Y58" s="37">
        <f t="shared" ref="Y58" si="60">K58-O58-P58</f>
        <v>30000</v>
      </c>
      <c r="Z58" s="250"/>
      <c r="AA58" s="261"/>
      <c r="AB58" s="262"/>
      <c r="AC58" s="262"/>
    </row>
    <row r="59" spans="1:29" s="119" customFormat="1" ht="89.25" customHeight="1" x14ac:dyDescent="0.25">
      <c r="A59" s="111">
        <v>2</v>
      </c>
      <c r="B59" s="111" t="s">
        <v>33</v>
      </c>
      <c r="C59" s="136" t="s">
        <v>97</v>
      </c>
      <c r="D59" s="136">
        <v>6121</v>
      </c>
      <c r="E59" s="136">
        <v>61</v>
      </c>
      <c r="F59" s="137">
        <v>60002101717</v>
      </c>
      <c r="G59" s="41" t="s">
        <v>257</v>
      </c>
      <c r="H59" s="31" t="s">
        <v>289</v>
      </c>
      <c r="I59" s="138"/>
      <c r="J59" s="206" t="s">
        <v>445</v>
      </c>
      <c r="K59" s="168">
        <v>5626</v>
      </c>
      <c r="L59" s="76">
        <v>766</v>
      </c>
      <c r="M59" s="113">
        <f>K59-L59</f>
        <v>4860</v>
      </c>
      <c r="N59" s="114">
        <v>2026</v>
      </c>
      <c r="O59" s="115">
        <v>282</v>
      </c>
      <c r="P59" s="133">
        <f>Q59+V59</f>
        <v>100</v>
      </c>
      <c r="Q59" s="172">
        <f>SUM(R59:S59)</f>
        <v>0</v>
      </c>
      <c r="R59" s="276">
        <v>0</v>
      </c>
      <c r="S59" s="276">
        <v>0</v>
      </c>
      <c r="T59" s="129"/>
      <c r="U59" s="129"/>
      <c r="V59" s="174">
        <f>SUM(W59:X59)</f>
        <v>100</v>
      </c>
      <c r="W59" s="277">
        <v>0</v>
      </c>
      <c r="X59" s="277">
        <v>100</v>
      </c>
      <c r="Y59" s="37">
        <f>K59-O59-P59</f>
        <v>5244</v>
      </c>
      <c r="Z59" s="260" t="s">
        <v>293</v>
      </c>
      <c r="AA59" s="261"/>
      <c r="AB59" s="262"/>
      <c r="AC59" s="262"/>
    </row>
    <row r="60" spans="1:29" s="119" customFormat="1" ht="89.25" customHeight="1" x14ac:dyDescent="0.25">
      <c r="A60" s="111">
        <v>3</v>
      </c>
      <c r="B60" s="111" t="s">
        <v>33</v>
      </c>
      <c r="C60" s="136">
        <v>4350</v>
      </c>
      <c r="D60" s="136">
        <v>6121</v>
      </c>
      <c r="E60" s="136">
        <v>61</v>
      </c>
      <c r="F60" s="137">
        <v>60002101665</v>
      </c>
      <c r="G60" s="41" t="s">
        <v>219</v>
      </c>
      <c r="H60" s="31" t="s">
        <v>220</v>
      </c>
      <c r="I60" s="138"/>
      <c r="J60" s="206" t="s">
        <v>249</v>
      </c>
      <c r="K60" s="274">
        <v>50000</v>
      </c>
      <c r="L60" s="269"/>
      <c r="M60" s="113">
        <f>K60-L60</f>
        <v>50000</v>
      </c>
      <c r="N60" s="114">
        <v>2026</v>
      </c>
      <c r="O60" s="115">
        <v>0</v>
      </c>
      <c r="P60" s="133">
        <f>Q60+V60</f>
        <v>3000</v>
      </c>
      <c r="Q60" s="172">
        <f>SUM(R60:S60)</f>
        <v>0</v>
      </c>
      <c r="R60" s="276">
        <v>0</v>
      </c>
      <c r="S60" s="276">
        <v>0</v>
      </c>
      <c r="T60" s="129"/>
      <c r="U60" s="129"/>
      <c r="V60" s="174">
        <f>SUM(W60:X60)</f>
        <v>3000</v>
      </c>
      <c r="W60" s="277">
        <v>0</v>
      </c>
      <c r="X60" s="277">
        <v>3000</v>
      </c>
      <c r="Y60" s="37">
        <f>K60-O60-P60</f>
        <v>47000</v>
      </c>
      <c r="Z60" s="250"/>
      <c r="AA60" s="261"/>
      <c r="AB60" s="262"/>
      <c r="AC60" s="262"/>
    </row>
    <row r="61" spans="1:29" s="119" customFormat="1" ht="89.25" customHeight="1" x14ac:dyDescent="0.25">
      <c r="A61" s="111">
        <v>4</v>
      </c>
      <c r="B61" s="111" t="s">
        <v>33</v>
      </c>
      <c r="C61" s="136" t="s">
        <v>97</v>
      </c>
      <c r="D61" s="136">
        <v>6121</v>
      </c>
      <c r="E61" s="136">
        <v>61</v>
      </c>
      <c r="F61" s="137">
        <v>60002101718</v>
      </c>
      <c r="G61" s="41" t="s">
        <v>258</v>
      </c>
      <c r="H61" s="31" t="s">
        <v>289</v>
      </c>
      <c r="I61" s="138"/>
      <c r="J61" s="206" t="s">
        <v>445</v>
      </c>
      <c r="K61" s="168">
        <v>7039</v>
      </c>
      <c r="L61" s="76">
        <v>975</v>
      </c>
      <c r="M61" s="113">
        <f>K61-L61</f>
        <v>6064</v>
      </c>
      <c r="N61" s="114">
        <v>2026</v>
      </c>
      <c r="O61" s="115">
        <v>320</v>
      </c>
      <c r="P61" s="133">
        <f>Q61+V61</f>
        <v>100</v>
      </c>
      <c r="Q61" s="172">
        <f>SUM(R61:S61)</f>
        <v>0</v>
      </c>
      <c r="R61" s="276">
        <v>0</v>
      </c>
      <c r="S61" s="276">
        <v>0</v>
      </c>
      <c r="T61" s="129"/>
      <c r="U61" s="129"/>
      <c r="V61" s="174">
        <f>SUM(W61:X61)</f>
        <v>100</v>
      </c>
      <c r="W61" s="277">
        <v>0</v>
      </c>
      <c r="X61" s="277">
        <v>100</v>
      </c>
      <c r="Y61" s="37">
        <f>K61-O61-P61</f>
        <v>6619</v>
      </c>
      <c r="Z61" s="260" t="s">
        <v>294</v>
      </c>
      <c r="AA61" s="261"/>
      <c r="AB61" s="262"/>
      <c r="AC61" s="262"/>
    </row>
    <row r="62" spans="1:29" s="119" customFormat="1" ht="89.25" customHeight="1" x14ac:dyDescent="0.25">
      <c r="A62" s="111">
        <v>5</v>
      </c>
      <c r="B62" s="275" t="s">
        <v>30</v>
      </c>
      <c r="C62" s="136" t="s">
        <v>97</v>
      </c>
      <c r="D62" s="136">
        <v>6121</v>
      </c>
      <c r="E62" s="136">
        <v>61</v>
      </c>
      <c r="F62" s="411">
        <v>60002101782</v>
      </c>
      <c r="G62" s="41" t="s">
        <v>463</v>
      </c>
      <c r="H62" s="371" t="s">
        <v>460</v>
      </c>
      <c r="I62" s="138" t="s">
        <v>459</v>
      </c>
      <c r="J62" s="206" t="s">
        <v>249</v>
      </c>
      <c r="K62" s="274">
        <v>30000</v>
      </c>
      <c r="L62" s="76"/>
      <c r="M62" s="113">
        <f>K62-L62</f>
        <v>30000</v>
      </c>
      <c r="N62" s="114">
        <v>2026</v>
      </c>
      <c r="O62" s="115">
        <v>134</v>
      </c>
      <c r="P62" s="133">
        <f>Q62+V62</f>
        <v>500</v>
      </c>
      <c r="Q62" s="172">
        <f>SUM(R62:S62)</f>
        <v>0</v>
      </c>
      <c r="R62" s="35">
        <v>0</v>
      </c>
      <c r="S62" s="35">
        <v>0</v>
      </c>
      <c r="T62" s="129"/>
      <c r="U62" s="129"/>
      <c r="V62" s="174">
        <f>SUM(W62:X62)</f>
        <v>500</v>
      </c>
      <c r="W62" s="37">
        <v>0</v>
      </c>
      <c r="X62" s="37">
        <v>500</v>
      </c>
      <c r="Y62" s="37">
        <f t="shared" ref="Y62" si="61">K62-O62-P62</f>
        <v>29366</v>
      </c>
      <c r="Z62" s="250"/>
      <c r="AA62" s="205"/>
      <c r="AB62" s="254"/>
      <c r="AC62" s="254"/>
    </row>
    <row r="63" spans="1:29" s="119" customFormat="1" ht="48.75" hidden="1" customHeight="1" x14ac:dyDescent="0.25">
      <c r="A63" s="111">
        <v>6</v>
      </c>
      <c r="B63" s="125"/>
      <c r="C63" s="136"/>
      <c r="D63" s="136"/>
      <c r="E63" s="136"/>
      <c r="F63" s="137"/>
      <c r="G63" s="41"/>
      <c r="H63" s="31"/>
      <c r="I63" s="138"/>
      <c r="J63" s="206"/>
      <c r="K63" s="168"/>
      <c r="L63" s="76"/>
      <c r="M63" s="113"/>
      <c r="N63" s="114"/>
      <c r="O63" s="115">
        <v>0</v>
      </c>
      <c r="P63" s="133">
        <f t="shared" si="51"/>
        <v>0</v>
      </c>
      <c r="Q63" s="172">
        <f t="shared" si="52"/>
        <v>0</v>
      </c>
      <c r="R63" s="35">
        <v>0</v>
      </c>
      <c r="S63" s="35">
        <v>0</v>
      </c>
      <c r="T63" s="129"/>
      <c r="U63" s="129"/>
      <c r="V63" s="174">
        <f t="shared" si="53"/>
        <v>0</v>
      </c>
      <c r="W63" s="37">
        <v>0</v>
      </c>
      <c r="X63" s="37">
        <v>0</v>
      </c>
      <c r="Y63" s="37">
        <f t="shared" si="49"/>
        <v>0</v>
      </c>
      <c r="Z63" s="250"/>
      <c r="AA63" s="261"/>
      <c r="AB63" s="262"/>
      <c r="AC63" s="262"/>
    </row>
    <row r="64" spans="1:29" ht="35.25" customHeight="1" x14ac:dyDescent="0.25">
      <c r="A64" s="53" t="s">
        <v>64</v>
      </c>
      <c r="B64" s="54"/>
      <c r="C64" s="54"/>
      <c r="D64" s="54"/>
      <c r="E64" s="54"/>
      <c r="F64" s="54"/>
      <c r="G64" s="54"/>
      <c r="H64" s="54"/>
      <c r="I64" s="54"/>
      <c r="J64" s="54"/>
      <c r="K64" s="55">
        <f>K8+K32+K57+K44</f>
        <v>1405201</v>
      </c>
      <c r="L64" s="55">
        <f>L8+L32+L57+L44</f>
        <v>374880</v>
      </c>
      <c r="M64" s="55">
        <f>M8+M32+M57+M44</f>
        <v>1030175</v>
      </c>
      <c r="N64" s="55"/>
      <c r="O64" s="55">
        <f t="shared" ref="O64:Y64" si="62">O8+O32+O57+O44</f>
        <v>168468</v>
      </c>
      <c r="P64" s="55">
        <f t="shared" si="62"/>
        <v>389766</v>
      </c>
      <c r="Q64" s="55">
        <f t="shared" si="62"/>
        <v>113999</v>
      </c>
      <c r="R64" s="55">
        <f t="shared" si="62"/>
        <v>99794</v>
      </c>
      <c r="S64" s="55">
        <f t="shared" si="62"/>
        <v>14205</v>
      </c>
      <c r="T64" s="55">
        <f t="shared" si="62"/>
        <v>0</v>
      </c>
      <c r="U64" s="55">
        <f t="shared" si="62"/>
        <v>0</v>
      </c>
      <c r="V64" s="55">
        <f t="shared" si="62"/>
        <v>275767</v>
      </c>
      <c r="W64" s="55">
        <f t="shared" si="62"/>
        <v>55561</v>
      </c>
      <c r="X64" s="55">
        <f t="shared" si="62"/>
        <v>220206</v>
      </c>
      <c r="Y64" s="56">
        <f t="shared" si="62"/>
        <v>846967</v>
      </c>
      <c r="Z64" s="57"/>
      <c r="AB64" s="6"/>
      <c r="AC64" s="6"/>
    </row>
    <row r="65" spans="1:29" s="6" customFormat="1" x14ac:dyDescent="0.25">
      <c r="A65" s="4"/>
      <c r="B65" s="4"/>
      <c r="C65" s="4"/>
      <c r="D65" s="4"/>
      <c r="E65" s="4"/>
      <c r="F65" s="4"/>
      <c r="G65" s="58"/>
      <c r="H65" s="4"/>
      <c r="I65" s="59"/>
      <c r="J65" s="60"/>
      <c r="K65" s="61"/>
      <c r="L65" s="61"/>
      <c r="M65" s="61"/>
      <c r="N65" s="62"/>
      <c r="O65" s="62"/>
      <c r="Z65" s="63"/>
      <c r="AA65"/>
    </row>
    <row r="66" spans="1:29" s="6" customFormat="1" x14ac:dyDescent="0.25">
      <c r="A66" s="4"/>
      <c r="B66" s="4"/>
      <c r="C66" s="4"/>
      <c r="D66" s="4"/>
      <c r="E66" s="4"/>
      <c r="F66" s="4"/>
      <c r="G66" s="4"/>
      <c r="H66" s="4"/>
      <c r="I66" s="64"/>
      <c r="J66" s="65"/>
      <c r="K66" s="66"/>
      <c r="L66" s="66"/>
      <c r="M66" s="66"/>
      <c r="Z66" s="63"/>
      <c r="AA66"/>
    </row>
    <row r="67" spans="1:29" s="6" customFormat="1" ht="18" x14ac:dyDescent="0.25">
      <c r="A67" s="67"/>
      <c r="B67" s="67"/>
      <c r="C67" s="67"/>
      <c r="D67" s="67"/>
      <c r="E67" s="67"/>
      <c r="F67" s="67"/>
      <c r="G67" s="67"/>
      <c r="H67" s="67"/>
      <c r="I67" s="67"/>
      <c r="J67" s="67"/>
      <c r="K67" s="67"/>
      <c r="L67" s="67"/>
      <c r="M67" s="67"/>
      <c r="N67" s="67"/>
      <c r="O67" s="67"/>
      <c r="P67" s="67"/>
      <c r="Z67" s="63"/>
      <c r="AA67"/>
    </row>
    <row r="68" spans="1:29" s="73" customFormat="1" ht="15.75" x14ac:dyDescent="0.25">
      <c r="A68" s="68"/>
      <c r="B68" s="69"/>
      <c r="C68" s="68"/>
      <c r="D68" s="69"/>
      <c r="E68" s="69"/>
      <c r="F68" s="69"/>
      <c r="G68" s="69"/>
      <c r="H68" s="69"/>
      <c r="I68" s="70"/>
      <c r="J68" s="71"/>
      <c r="K68" s="72"/>
      <c r="L68" s="72"/>
      <c r="M68" s="72"/>
      <c r="Z68" s="74"/>
      <c r="AA68"/>
      <c r="AB68" s="6"/>
      <c r="AC68" s="6"/>
    </row>
    <row r="69" spans="1:29" s="6" customFormat="1" x14ac:dyDescent="0.25">
      <c r="A69" s="4"/>
      <c r="B69" s="4"/>
      <c r="C69" s="4"/>
      <c r="D69" s="4"/>
      <c r="E69" s="4"/>
      <c r="F69" s="4"/>
      <c r="G69" s="4"/>
      <c r="H69" s="4"/>
      <c r="I69"/>
      <c r="J69" s="65"/>
      <c r="K69" s="66"/>
      <c r="L69" s="66"/>
      <c r="M69" s="66"/>
      <c r="Z69" s="63"/>
      <c r="AA69"/>
    </row>
    <row r="70" spans="1:29" s="6" customFormat="1" x14ac:dyDescent="0.25">
      <c r="A70" s="4"/>
      <c r="B70" s="4"/>
      <c r="C70" s="4"/>
      <c r="D70" s="4"/>
      <c r="E70" s="4"/>
      <c r="F70" s="4"/>
      <c r="G70" s="4"/>
      <c r="H70" s="4"/>
      <c r="I70"/>
      <c r="J70" s="65"/>
      <c r="K70" s="66"/>
      <c r="L70" s="66"/>
      <c r="M70" s="66"/>
      <c r="Z70" s="63"/>
      <c r="AA70"/>
    </row>
    <row r="71" spans="1:29" s="6" customFormat="1" x14ac:dyDescent="0.25">
      <c r="A71" s="4"/>
      <c r="B71" s="4"/>
      <c r="C71" s="4"/>
      <c r="D71" s="4"/>
      <c r="E71" s="4"/>
      <c r="F71" s="4"/>
      <c r="G71" s="4"/>
      <c r="H71" s="4"/>
      <c r="I71"/>
      <c r="J71" s="65"/>
      <c r="K71" s="66"/>
      <c r="L71" s="66"/>
      <c r="M71" s="66"/>
      <c r="Z71" s="63"/>
      <c r="AA71"/>
    </row>
    <row r="72" spans="1:29" s="6" customFormat="1" x14ac:dyDescent="0.25">
      <c r="A72" s="4"/>
      <c r="B72" s="4"/>
      <c r="C72" s="4"/>
      <c r="D72" s="4"/>
      <c r="E72" s="4"/>
      <c r="F72" s="4"/>
      <c r="G72" s="4"/>
      <c r="H72" s="4"/>
      <c r="I72"/>
      <c r="J72" s="65"/>
      <c r="K72" s="66"/>
      <c r="L72" s="66"/>
      <c r="M72" s="66"/>
      <c r="Z72" s="63"/>
      <c r="AA72"/>
    </row>
    <row r="73" spans="1:29" s="6" customFormat="1" x14ac:dyDescent="0.25">
      <c r="A73" s="4"/>
      <c r="B73" s="4"/>
      <c r="C73" s="4"/>
      <c r="D73" s="4"/>
      <c r="E73" s="4"/>
      <c r="F73" s="4"/>
      <c r="G73" s="4"/>
      <c r="H73" s="4"/>
      <c r="I73"/>
      <c r="J73" s="65"/>
      <c r="K73" s="66"/>
      <c r="L73" s="66"/>
      <c r="M73" s="66"/>
      <c r="Z73" s="63"/>
      <c r="AA73"/>
    </row>
    <row r="74" spans="1:29" s="6" customFormat="1" x14ac:dyDescent="0.25">
      <c r="A74" s="4"/>
      <c r="B74" s="4"/>
      <c r="C74" s="4"/>
      <c r="D74" s="4"/>
      <c r="E74" s="4"/>
      <c r="F74" s="4"/>
      <c r="G74" s="4"/>
      <c r="H74" s="4"/>
      <c r="I74"/>
      <c r="J74" s="65"/>
      <c r="K74" s="66"/>
      <c r="L74" s="66"/>
      <c r="M74" s="66"/>
      <c r="Z74" s="63"/>
      <c r="AA74"/>
    </row>
    <row r="75" spans="1:29" s="6" customFormat="1" x14ac:dyDescent="0.25">
      <c r="A75" s="4"/>
      <c r="B75" s="4"/>
      <c r="C75" s="4"/>
      <c r="D75" s="4"/>
      <c r="E75" s="4"/>
      <c r="F75" s="4"/>
      <c r="G75" s="4"/>
      <c r="H75" s="4"/>
      <c r="I75"/>
      <c r="J75" s="65"/>
      <c r="K75" s="66"/>
      <c r="L75" s="66"/>
      <c r="M75" s="66"/>
      <c r="Z75" s="63"/>
      <c r="AA75"/>
    </row>
    <row r="76" spans="1:29" s="6" customFormat="1" x14ac:dyDescent="0.25">
      <c r="A76" s="4"/>
      <c r="B76" s="4"/>
      <c r="C76" s="4"/>
      <c r="D76" s="4"/>
      <c r="E76" s="4"/>
      <c r="F76" s="4"/>
      <c r="G76" s="4"/>
      <c r="H76" s="4"/>
      <c r="I76"/>
      <c r="J76" s="65"/>
      <c r="K76" s="66"/>
      <c r="L76" s="66"/>
      <c r="M76" s="66"/>
      <c r="Z76" s="63"/>
      <c r="AA76"/>
    </row>
    <row r="77" spans="1:29" s="6" customFormat="1" x14ac:dyDescent="0.25">
      <c r="A77" s="4"/>
      <c r="B77" s="4"/>
      <c r="C77" s="4"/>
      <c r="D77" s="4"/>
      <c r="E77" s="4"/>
      <c r="F77" s="4"/>
      <c r="G77" s="4"/>
      <c r="H77" s="4"/>
      <c r="I77"/>
      <c r="J77" s="65"/>
      <c r="K77" s="66"/>
      <c r="L77" s="66"/>
      <c r="M77" s="66"/>
      <c r="Z77" s="63"/>
      <c r="AA77"/>
    </row>
    <row r="78" spans="1:29" s="6" customFormat="1" x14ac:dyDescent="0.25">
      <c r="A78" s="4"/>
      <c r="B78" s="4"/>
      <c r="C78" s="4"/>
      <c r="D78" s="4"/>
      <c r="E78" s="4"/>
      <c r="F78" s="4"/>
      <c r="G78" s="4"/>
      <c r="H78" s="4"/>
      <c r="I78"/>
      <c r="J78" s="65"/>
      <c r="K78" s="66"/>
      <c r="L78" s="66"/>
      <c r="M78" s="66"/>
      <c r="Z78" s="63"/>
      <c r="AA78"/>
    </row>
    <row r="79" spans="1:29" s="6" customFormat="1" x14ac:dyDescent="0.25">
      <c r="A79" s="4"/>
      <c r="B79" s="4"/>
      <c r="C79" s="4"/>
      <c r="D79" s="4"/>
      <c r="E79" s="4"/>
      <c r="F79" s="4"/>
      <c r="G79" s="4"/>
      <c r="H79" s="4"/>
      <c r="I79"/>
      <c r="J79" s="65"/>
      <c r="K79" s="66"/>
      <c r="L79" s="66"/>
      <c r="M79" s="66"/>
      <c r="Z79" s="63"/>
      <c r="AA79"/>
    </row>
    <row r="80" spans="1:29" s="6" customFormat="1" x14ac:dyDescent="0.25">
      <c r="A80" s="4"/>
      <c r="B80" s="4"/>
      <c r="C80" s="4"/>
      <c r="D80" s="4"/>
      <c r="E80" s="4"/>
      <c r="F80" s="4"/>
      <c r="G80" s="4"/>
      <c r="H80" s="4"/>
      <c r="I80"/>
      <c r="J80" s="65"/>
      <c r="K80" s="66"/>
      <c r="L80" s="66"/>
      <c r="M80" s="66"/>
      <c r="Z80" s="63"/>
      <c r="AA80"/>
    </row>
    <row r="81" spans="1:27" s="6" customFormat="1" x14ac:dyDescent="0.25">
      <c r="A81" s="4"/>
      <c r="B81" s="4"/>
      <c r="C81" s="4"/>
      <c r="D81" s="4"/>
      <c r="E81" s="4"/>
      <c r="F81" s="4"/>
      <c r="G81" s="4"/>
      <c r="H81" s="4"/>
      <c r="I81"/>
      <c r="J81" s="65"/>
      <c r="K81" s="66"/>
      <c r="L81" s="66"/>
      <c r="M81" s="66"/>
      <c r="Z81" s="63"/>
      <c r="AA81"/>
    </row>
    <row r="82" spans="1:27" s="6" customFormat="1" x14ac:dyDescent="0.25">
      <c r="A82" s="4"/>
      <c r="B82" s="4"/>
      <c r="C82" s="4"/>
      <c r="D82" s="4"/>
      <c r="E82" s="4"/>
      <c r="F82" s="4"/>
      <c r="G82" s="4"/>
      <c r="H82" s="4"/>
      <c r="I82"/>
      <c r="J82" s="65"/>
      <c r="K82" s="66"/>
      <c r="L82" s="66"/>
      <c r="M82" s="66"/>
      <c r="Z82" s="63"/>
      <c r="AA82"/>
    </row>
    <row r="83" spans="1:27" s="6" customFormat="1" x14ac:dyDescent="0.25">
      <c r="A83" s="4"/>
      <c r="B83" s="4"/>
      <c r="C83" s="4"/>
      <c r="D83" s="4"/>
      <c r="E83" s="4"/>
      <c r="F83" s="4"/>
      <c r="G83" s="4"/>
      <c r="H83" s="4"/>
      <c r="I83"/>
      <c r="J83" s="65"/>
      <c r="K83" s="66"/>
      <c r="L83" s="66"/>
      <c r="M83" s="66"/>
      <c r="Z83" s="63"/>
      <c r="AA83"/>
    </row>
    <row r="84" spans="1:27" s="6" customFormat="1" x14ac:dyDescent="0.25">
      <c r="A84" s="4"/>
      <c r="B84" s="4"/>
      <c r="C84" s="4"/>
      <c r="D84" s="4"/>
      <c r="E84" s="4"/>
      <c r="F84" s="4"/>
      <c r="G84" s="4"/>
      <c r="H84" s="4"/>
      <c r="I84"/>
      <c r="J84" s="65"/>
      <c r="K84" s="66"/>
      <c r="L84" s="66"/>
      <c r="M84" s="66"/>
      <c r="Z84" s="63"/>
      <c r="AA84"/>
    </row>
    <row r="85" spans="1:27" s="6" customFormat="1" x14ac:dyDescent="0.25">
      <c r="A85" s="4"/>
      <c r="B85" s="4"/>
      <c r="C85" s="4"/>
      <c r="D85" s="4"/>
      <c r="E85" s="4"/>
      <c r="F85" s="4"/>
      <c r="G85" s="4"/>
      <c r="H85" s="4"/>
      <c r="I85"/>
      <c r="J85" s="65"/>
      <c r="K85" s="66"/>
      <c r="L85" s="66"/>
      <c r="M85" s="66"/>
      <c r="Z85" s="63"/>
      <c r="AA85"/>
    </row>
    <row r="86" spans="1:27" s="6" customFormat="1" x14ac:dyDescent="0.25">
      <c r="A86" s="4"/>
      <c r="B86" s="4"/>
      <c r="C86" s="4"/>
      <c r="D86" s="4"/>
      <c r="E86" s="4"/>
      <c r="F86" s="4"/>
      <c r="G86" s="4"/>
      <c r="H86" s="4"/>
      <c r="I86"/>
      <c r="J86" s="4"/>
      <c r="K86" s="66"/>
      <c r="L86" s="66"/>
      <c r="M86" s="66"/>
      <c r="Z86" s="63"/>
      <c r="AA86"/>
    </row>
    <row r="87" spans="1:27" s="6" customFormat="1" x14ac:dyDescent="0.25">
      <c r="A87" s="4"/>
      <c r="B87" s="4"/>
      <c r="C87" s="4"/>
      <c r="D87" s="4"/>
      <c r="E87" s="4"/>
      <c r="F87" s="4"/>
      <c r="G87" s="4"/>
      <c r="H87" s="4"/>
      <c r="I87"/>
      <c r="J87" s="4"/>
      <c r="K87" s="66"/>
      <c r="L87" s="66"/>
      <c r="M87" s="66"/>
      <c r="Z87" s="63"/>
      <c r="AA87"/>
    </row>
    <row r="88" spans="1:27" s="6" customFormat="1" x14ac:dyDescent="0.25">
      <c r="A88" s="4"/>
      <c r="B88" s="4"/>
      <c r="C88" s="4"/>
      <c r="D88" s="4"/>
      <c r="E88" s="4"/>
      <c r="F88" s="4"/>
      <c r="G88" s="4"/>
      <c r="H88" s="4"/>
      <c r="I88"/>
      <c r="J88" s="4"/>
      <c r="K88" s="66"/>
      <c r="L88" s="66"/>
      <c r="M88" s="66"/>
      <c r="Z88" s="63"/>
      <c r="AA88"/>
    </row>
    <row r="89" spans="1:27" s="6" customFormat="1" x14ac:dyDescent="0.25">
      <c r="A89" s="4"/>
      <c r="B89" s="4"/>
      <c r="C89" s="4"/>
      <c r="D89" s="4"/>
      <c r="E89" s="4"/>
      <c r="F89" s="4"/>
      <c r="G89" s="4"/>
      <c r="H89" s="4"/>
      <c r="I89"/>
      <c r="J89" s="4"/>
      <c r="K89" s="66"/>
      <c r="L89" s="66"/>
      <c r="M89" s="66"/>
      <c r="Z89" s="63"/>
      <c r="AA89"/>
    </row>
    <row r="90" spans="1:27" s="6" customFormat="1" x14ac:dyDescent="0.25">
      <c r="A90" s="4"/>
      <c r="B90" s="4"/>
      <c r="C90" s="4"/>
      <c r="D90" s="4"/>
      <c r="E90" s="4"/>
      <c r="F90" s="4"/>
      <c r="G90" s="4"/>
      <c r="H90" s="4"/>
      <c r="I90"/>
      <c r="J90" s="4"/>
      <c r="K90" s="66"/>
      <c r="L90" s="66"/>
      <c r="M90" s="66"/>
      <c r="Z90" s="63"/>
      <c r="AA90"/>
    </row>
    <row r="91" spans="1:27" s="6" customFormat="1" x14ac:dyDescent="0.25">
      <c r="A91" s="4"/>
      <c r="B91" s="4"/>
      <c r="C91" s="4"/>
      <c r="D91" s="4"/>
      <c r="E91" s="4"/>
      <c r="F91" s="4"/>
      <c r="G91" s="4"/>
      <c r="H91" s="4"/>
      <c r="I91"/>
      <c r="J91" s="4"/>
      <c r="K91" s="66"/>
      <c r="L91" s="66"/>
      <c r="M91" s="66"/>
      <c r="Z91" s="63"/>
      <c r="AA91"/>
    </row>
    <row r="92" spans="1:27" s="6" customFormat="1" x14ac:dyDescent="0.25">
      <c r="A92" s="4"/>
      <c r="B92" s="4"/>
      <c r="C92" s="4"/>
      <c r="D92" s="4"/>
      <c r="E92" s="4"/>
      <c r="F92" s="4"/>
      <c r="G92" s="4"/>
      <c r="H92" s="4"/>
      <c r="I92"/>
      <c r="J92" s="4"/>
      <c r="K92" s="66"/>
      <c r="L92" s="66"/>
      <c r="M92" s="66"/>
      <c r="Z92" s="63"/>
      <c r="AA92"/>
    </row>
    <row r="93" spans="1:27" s="6" customFormat="1" x14ac:dyDescent="0.25">
      <c r="A93" s="4"/>
      <c r="B93" s="4"/>
      <c r="C93" s="4"/>
      <c r="D93" s="4"/>
      <c r="E93" s="4"/>
      <c r="F93" s="4"/>
      <c r="G93" s="4"/>
      <c r="H93" s="4"/>
      <c r="I93"/>
      <c r="J93" s="4"/>
      <c r="K93" s="66"/>
      <c r="L93" s="66"/>
      <c r="M93" s="66"/>
      <c r="Z93" s="63"/>
      <c r="AA93"/>
    </row>
    <row r="94" spans="1:27" s="6" customFormat="1" x14ac:dyDescent="0.25">
      <c r="A94" s="4"/>
      <c r="B94" s="4"/>
      <c r="C94" s="4"/>
      <c r="D94" s="4"/>
      <c r="E94" s="4"/>
      <c r="F94" s="4"/>
      <c r="G94" s="4"/>
      <c r="H94" s="4"/>
      <c r="I94"/>
      <c r="J94" s="4"/>
      <c r="K94" s="66"/>
      <c r="L94" s="66"/>
      <c r="M94" s="66"/>
      <c r="Z94" s="63"/>
      <c r="AA94"/>
    </row>
    <row r="95" spans="1:27" s="6" customFormat="1" x14ac:dyDescent="0.25">
      <c r="A95" s="4"/>
      <c r="B95" s="4"/>
      <c r="C95" s="4"/>
      <c r="D95" s="4"/>
      <c r="E95" s="4"/>
      <c r="F95" s="4"/>
      <c r="G95" s="4"/>
      <c r="H95" s="4"/>
      <c r="I95"/>
      <c r="J95" s="4"/>
      <c r="K95" s="66"/>
      <c r="L95" s="66"/>
      <c r="M95" s="66"/>
      <c r="Z95" s="63"/>
      <c r="AA95"/>
    </row>
    <row r="96" spans="1:27" s="6" customFormat="1" x14ac:dyDescent="0.25">
      <c r="A96" s="4"/>
      <c r="B96" s="4"/>
      <c r="C96" s="4"/>
      <c r="D96" s="4"/>
      <c r="E96" s="4"/>
      <c r="F96" s="4"/>
      <c r="G96" s="4"/>
      <c r="H96" s="4"/>
      <c r="I96"/>
      <c r="J96" s="4"/>
      <c r="K96" s="66"/>
      <c r="L96" s="66"/>
      <c r="M96" s="66"/>
      <c r="Z96" s="63"/>
      <c r="AA96"/>
    </row>
    <row r="97" spans="1:29" s="6" customFormat="1" x14ac:dyDescent="0.25">
      <c r="A97"/>
      <c r="B97"/>
      <c r="C97"/>
      <c r="D97"/>
      <c r="E97"/>
      <c r="F97"/>
      <c r="G97"/>
      <c r="H97"/>
      <c r="I97"/>
      <c r="J97" s="4"/>
      <c r="K97" s="66"/>
      <c r="L97" s="66"/>
      <c r="M97" s="66"/>
      <c r="Z97" s="63"/>
      <c r="AA97"/>
    </row>
    <row r="98" spans="1:29" s="6" customFormat="1" x14ac:dyDescent="0.25">
      <c r="A98"/>
      <c r="B98"/>
      <c r="C98"/>
      <c r="D98"/>
      <c r="E98"/>
      <c r="F98"/>
      <c r="G98"/>
      <c r="H98"/>
      <c r="I98"/>
      <c r="J98" s="4"/>
      <c r="K98" s="66"/>
      <c r="L98" s="66"/>
      <c r="M98" s="66"/>
      <c r="Z98" s="63"/>
      <c r="AA98"/>
    </row>
    <row r="99" spans="1:29" s="6" customFormat="1" x14ac:dyDescent="0.25">
      <c r="A99"/>
      <c r="B99"/>
      <c r="C99"/>
      <c r="D99"/>
      <c r="E99"/>
      <c r="F99"/>
      <c r="G99"/>
      <c r="H99"/>
      <c r="I99"/>
      <c r="J99" s="4"/>
      <c r="K99" s="66"/>
      <c r="L99" s="66"/>
      <c r="M99" s="66"/>
      <c r="Z99" s="63"/>
      <c r="AA99"/>
    </row>
    <row r="100" spans="1:29" s="6" customFormat="1" x14ac:dyDescent="0.25">
      <c r="A100"/>
      <c r="B100"/>
      <c r="C100"/>
      <c r="D100"/>
      <c r="E100"/>
      <c r="F100"/>
      <c r="G100"/>
      <c r="H100"/>
      <c r="I100"/>
      <c r="J100" s="4"/>
      <c r="K100" s="66"/>
      <c r="L100" s="66"/>
      <c r="M100" s="66"/>
      <c r="Z100" s="63"/>
      <c r="AA100"/>
    </row>
    <row r="101" spans="1:29" s="6" customFormat="1" x14ac:dyDescent="0.25">
      <c r="A101"/>
      <c r="B101"/>
      <c r="C101"/>
      <c r="D101"/>
      <c r="E101"/>
      <c r="F101"/>
      <c r="G101"/>
      <c r="H101"/>
      <c r="I101"/>
      <c r="J101" s="4"/>
      <c r="K101" s="66"/>
      <c r="L101" s="66"/>
      <c r="M101" s="66"/>
      <c r="Z101" s="63"/>
      <c r="AA101"/>
    </row>
    <row r="102" spans="1:29" s="6" customFormat="1" x14ac:dyDescent="0.25">
      <c r="A102"/>
      <c r="B102"/>
      <c r="C102"/>
      <c r="D102"/>
      <c r="E102"/>
      <c r="F102"/>
      <c r="G102"/>
      <c r="H102"/>
      <c r="I102"/>
      <c r="J102" s="4"/>
      <c r="K102" s="66"/>
      <c r="L102" s="66"/>
      <c r="M102" s="66"/>
      <c r="Z102" s="63"/>
      <c r="AA102"/>
    </row>
    <row r="103" spans="1:29" s="6" customFormat="1" x14ac:dyDescent="0.25">
      <c r="A103"/>
      <c r="B103"/>
      <c r="C103"/>
      <c r="D103"/>
      <c r="E103"/>
      <c r="F103"/>
      <c r="G103"/>
      <c r="H103"/>
      <c r="I103"/>
      <c r="J103" s="4"/>
      <c r="K103" s="66"/>
      <c r="L103" s="66"/>
      <c r="M103" s="66"/>
      <c r="Z103" s="63"/>
      <c r="AA103"/>
    </row>
    <row r="104" spans="1:29" s="6" customFormat="1" x14ac:dyDescent="0.25">
      <c r="A104"/>
      <c r="B104"/>
      <c r="C104"/>
      <c r="D104"/>
      <c r="E104"/>
      <c r="F104"/>
      <c r="G104"/>
      <c r="H104"/>
      <c r="I104"/>
      <c r="J104" s="4"/>
      <c r="K104" s="66"/>
      <c r="L104" s="66"/>
      <c r="M104" s="66"/>
      <c r="Z104" s="63"/>
      <c r="AA104"/>
    </row>
    <row r="105" spans="1:29" s="6" customFormat="1" x14ac:dyDescent="0.25">
      <c r="A105"/>
      <c r="B105"/>
      <c r="C105"/>
      <c r="D105"/>
      <c r="E105"/>
      <c r="F105"/>
      <c r="G105"/>
      <c r="H105"/>
      <c r="I105"/>
      <c r="J105" s="4"/>
      <c r="K105" s="66"/>
      <c r="L105" s="66"/>
      <c r="M105" s="66"/>
      <c r="Z105" s="63"/>
      <c r="AA105"/>
    </row>
    <row r="106" spans="1:29" s="6" customFormat="1" x14ac:dyDescent="0.25">
      <c r="A106"/>
      <c r="B106"/>
      <c r="C106"/>
      <c r="D106"/>
      <c r="E106"/>
      <c r="F106"/>
      <c r="G106"/>
      <c r="H106"/>
      <c r="I106"/>
      <c r="J106" s="4"/>
      <c r="K106" s="66"/>
      <c r="L106" s="66"/>
      <c r="M106" s="66"/>
      <c r="Z106" s="63"/>
      <c r="AA106"/>
    </row>
    <row r="107" spans="1:29" s="6" customFormat="1" x14ac:dyDescent="0.25">
      <c r="A107"/>
      <c r="B107"/>
      <c r="C107"/>
      <c r="D107"/>
      <c r="E107"/>
      <c r="F107"/>
      <c r="G107"/>
      <c r="H107"/>
      <c r="I107"/>
      <c r="J107" s="4"/>
      <c r="K107" s="66"/>
      <c r="L107" s="66"/>
      <c r="M107" s="66"/>
      <c r="Z107" s="63"/>
      <c r="AA107"/>
    </row>
    <row r="108" spans="1:29" s="6" customFormat="1" x14ac:dyDescent="0.25">
      <c r="A108"/>
      <c r="B108"/>
      <c r="C108"/>
      <c r="D108"/>
      <c r="E108"/>
      <c r="F108"/>
      <c r="G108"/>
      <c r="H108"/>
      <c r="I108"/>
      <c r="J108" s="4"/>
      <c r="K108" s="66"/>
      <c r="L108" s="66"/>
      <c r="M108" s="66"/>
      <c r="Z108" s="63"/>
      <c r="AA108"/>
    </row>
    <row r="109" spans="1:29" s="6" customFormat="1" x14ac:dyDescent="0.25">
      <c r="A109"/>
      <c r="B109"/>
      <c r="C109"/>
      <c r="D109"/>
      <c r="E109"/>
      <c r="F109"/>
      <c r="G109"/>
      <c r="H109"/>
      <c r="I109"/>
      <c r="J109" s="4"/>
      <c r="K109" s="66"/>
      <c r="L109" s="66"/>
      <c r="M109" s="66"/>
      <c r="Z109" s="63"/>
      <c r="AA109"/>
    </row>
    <row r="110" spans="1:29" s="6" customFormat="1" x14ac:dyDescent="0.25">
      <c r="A110"/>
      <c r="B110"/>
      <c r="C110"/>
      <c r="D110"/>
      <c r="E110"/>
      <c r="F110"/>
      <c r="G110"/>
      <c r="H110"/>
      <c r="I110"/>
      <c r="J110" s="4"/>
      <c r="K110" s="66"/>
      <c r="L110" s="66"/>
      <c r="M110" s="66"/>
      <c r="Z110" s="63"/>
      <c r="AA110"/>
      <c r="AB110"/>
      <c r="AC110"/>
    </row>
    <row r="111" spans="1:29" s="6" customFormat="1" x14ac:dyDescent="0.25">
      <c r="A111"/>
      <c r="B111"/>
      <c r="C111"/>
      <c r="D111"/>
      <c r="E111"/>
      <c r="F111"/>
      <c r="G111"/>
      <c r="H111"/>
      <c r="I111"/>
      <c r="J111" s="4"/>
      <c r="K111" s="66"/>
      <c r="L111" s="66"/>
      <c r="M111" s="66"/>
      <c r="Z111" s="63"/>
      <c r="AA111"/>
      <c r="AB111"/>
      <c r="AC111"/>
    </row>
    <row r="112" spans="1:29" s="6" customFormat="1" x14ac:dyDescent="0.25">
      <c r="A112"/>
      <c r="B112"/>
      <c r="C112"/>
      <c r="D112"/>
      <c r="E112"/>
      <c r="F112"/>
      <c r="G112"/>
      <c r="H112"/>
      <c r="I112"/>
      <c r="J112" s="4"/>
      <c r="K112" s="66"/>
      <c r="L112" s="66"/>
      <c r="M112" s="66"/>
      <c r="Z112" s="63"/>
      <c r="AA112"/>
      <c r="AB112"/>
      <c r="AC112"/>
    </row>
    <row r="113" spans="1:29" s="6" customFormat="1" x14ac:dyDescent="0.25">
      <c r="A113"/>
      <c r="B113"/>
      <c r="C113"/>
      <c r="D113"/>
      <c r="E113"/>
      <c r="F113"/>
      <c r="G113"/>
      <c r="H113"/>
      <c r="I113"/>
      <c r="J113" s="4"/>
      <c r="K113" s="66"/>
      <c r="L113" s="66"/>
      <c r="M113" s="66"/>
      <c r="Z113" s="63"/>
      <c r="AA113"/>
      <c r="AB113"/>
      <c r="AC113"/>
    </row>
    <row r="114" spans="1:29" s="6" customFormat="1" x14ac:dyDescent="0.25">
      <c r="A114"/>
      <c r="B114"/>
      <c r="C114"/>
      <c r="D114"/>
      <c r="E114"/>
      <c r="F114"/>
      <c r="G114"/>
      <c r="H114"/>
      <c r="I114"/>
      <c r="J114" s="4"/>
      <c r="K114" s="66"/>
      <c r="L114" s="66"/>
      <c r="M114" s="66"/>
      <c r="Z114" s="63"/>
      <c r="AA114"/>
      <c r="AB114"/>
      <c r="AC114"/>
    </row>
    <row r="115" spans="1:29" s="6" customFormat="1" x14ac:dyDescent="0.25">
      <c r="A115"/>
      <c r="B115"/>
      <c r="C115"/>
      <c r="D115"/>
      <c r="E115"/>
      <c r="F115"/>
      <c r="G115"/>
      <c r="H115"/>
      <c r="I115"/>
      <c r="J115" s="4"/>
      <c r="K115" s="66"/>
      <c r="L115" s="66"/>
      <c r="M115" s="66"/>
      <c r="Z115" s="63"/>
      <c r="AA115"/>
      <c r="AB115"/>
      <c r="AC115"/>
    </row>
    <row r="116" spans="1:29" s="6" customFormat="1" x14ac:dyDescent="0.25">
      <c r="A116"/>
      <c r="B116"/>
      <c r="C116"/>
      <c r="D116"/>
      <c r="E116"/>
      <c r="F116"/>
      <c r="G116"/>
      <c r="H116"/>
      <c r="I116"/>
      <c r="J116" s="4"/>
      <c r="K116" s="66"/>
      <c r="L116" s="66"/>
      <c r="M116" s="66"/>
      <c r="Z116" s="63"/>
      <c r="AA116"/>
      <c r="AB116"/>
      <c r="AC116"/>
    </row>
    <row r="117" spans="1:29" s="6" customFormat="1" x14ac:dyDescent="0.25">
      <c r="A117"/>
      <c r="B117"/>
      <c r="C117"/>
      <c r="D117"/>
      <c r="E117"/>
      <c r="F117"/>
      <c r="G117"/>
      <c r="H117"/>
      <c r="I117"/>
      <c r="J117" s="4"/>
      <c r="K117" s="66"/>
      <c r="L117" s="66"/>
      <c r="M117" s="66"/>
      <c r="Z117" s="63"/>
      <c r="AA117"/>
      <c r="AB117"/>
      <c r="AC117"/>
    </row>
    <row r="118" spans="1:29" s="6" customFormat="1" x14ac:dyDescent="0.25">
      <c r="A118"/>
      <c r="B118"/>
      <c r="C118"/>
      <c r="D118"/>
      <c r="E118"/>
      <c r="F118"/>
      <c r="G118"/>
      <c r="H118"/>
      <c r="I118"/>
      <c r="J118" s="4"/>
      <c r="K118" s="66"/>
      <c r="L118" s="66"/>
      <c r="M118" s="66"/>
      <c r="Z118" s="63"/>
      <c r="AA118"/>
      <c r="AB118"/>
      <c r="AC118"/>
    </row>
    <row r="119" spans="1:29" s="6" customFormat="1" x14ac:dyDescent="0.25">
      <c r="A119"/>
      <c r="B119"/>
      <c r="C119"/>
      <c r="D119"/>
      <c r="E119"/>
      <c r="F119"/>
      <c r="G119"/>
      <c r="H119"/>
      <c r="I119"/>
      <c r="J119" s="4"/>
      <c r="K119" s="66"/>
      <c r="L119" s="66"/>
      <c r="M119" s="66"/>
      <c r="Z119" s="63"/>
      <c r="AA119"/>
      <c r="AB119"/>
      <c r="AC119"/>
    </row>
    <row r="120" spans="1:29" s="6" customFormat="1" x14ac:dyDescent="0.25">
      <c r="A120"/>
      <c r="B120"/>
      <c r="C120"/>
      <c r="D120"/>
      <c r="E120"/>
      <c r="F120"/>
      <c r="G120"/>
      <c r="H120"/>
      <c r="I120"/>
      <c r="J120" s="4"/>
      <c r="K120" s="66"/>
      <c r="L120" s="66"/>
      <c r="M120" s="66"/>
      <c r="Z120" s="63"/>
      <c r="AA120"/>
      <c r="AB120"/>
      <c r="AC120"/>
    </row>
    <row r="121" spans="1:29" s="6" customFormat="1" x14ac:dyDescent="0.25">
      <c r="A121"/>
      <c r="B121"/>
      <c r="C121"/>
      <c r="D121"/>
      <c r="E121"/>
      <c r="F121"/>
      <c r="G121"/>
      <c r="H121"/>
      <c r="I121"/>
      <c r="J121" s="4"/>
      <c r="K121" s="66"/>
      <c r="L121" s="66"/>
      <c r="M121" s="66"/>
      <c r="Z121" s="63"/>
      <c r="AA121"/>
      <c r="AB121"/>
      <c r="AC121"/>
    </row>
    <row r="122" spans="1:29" s="6" customFormat="1" x14ac:dyDescent="0.25">
      <c r="A122"/>
      <c r="B122"/>
      <c r="C122"/>
      <c r="D122"/>
      <c r="E122"/>
      <c r="F122"/>
      <c r="G122"/>
      <c r="H122"/>
      <c r="I122"/>
      <c r="J122" s="4"/>
      <c r="K122" s="66"/>
      <c r="L122" s="66"/>
      <c r="M122" s="66"/>
      <c r="Z122" s="63"/>
      <c r="AA122"/>
      <c r="AB122"/>
      <c r="AC122"/>
    </row>
    <row r="123" spans="1:29" s="6" customFormat="1" x14ac:dyDescent="0.25">
      <c r="A123"/>
      <c r="B123"/>
      <c r="C123"/>
      <c r="D123"/>
      <c r="E123"/>
      <c r="F123"/>
      <c r="G123"/>
      <c r="H123"/>
      <c r="I123"/>
      <c r="J123" s="4"/>
      <c r="K123" s="66"/>
      <c r="L123" s="66"/>
      <c r="M123" s="66"/>
      <c r="Z123" s="63"/>
      <c r="AA123"/>
      <c r="AB123"/>
      <c r="AC123"/>
    </row>
    <row r="124" spans="1:29" s="6" customFormat="1" x14ac:dyDescent="0.25">
      <c r="A124"/>
      <c r="B124"/>
      <c r="C124"/>
      <c r="D124"/>
      <c r="E124"/>
      <c r="F124"/>
      <c r="G124"/>
      <c r="H124"/>
      <c r="I124"/>
      <c r="J124" s="4"/>
      <c r="K124" s="66"/>
      <c r="L124" s="66"/>
      <c r="M124" s="66"/>
      <c r="Z124" s="63"/>
      <c r="AA124"/>
      <c r="AB124"/>
      <c r="AC124"/>
    </row>
    <row r="125" spans="1:29" s="6" customFormat="1" x14ac:dyDescent="0.25">
      <c r="A125"/>
      <c r="B125"/>
      <c r="C125"/>
      <c r="D125"/>
      <c r="E125"/>
      <c r="F125"/>
      <c r="G125"/>
      <c r="H125"/>
      <c r="I125"/>
      <c r="J125" s="4"/>
      <c r="K125" s="66"/>
      <c r="L125" s="66"/>
      <c r="M125" s="66"/>
      <c r="Z125" s="63"/>
      <c r="AA125"/>
      <c r="AB125"/>
      <c r="AC125"/>
    </row>
    <row r="126" spans="1:29" s="6" customFormat="1" x14ac:dyDescent="0.25">
      <c r="A126"/>
      <c r="B126"/>
      <c r="C126"/>
      <c r="D126"/>
      <c r="E126"/>
      <c r="F126"/>
      <c r="G126"/>
      <c r="H126"/>
      <c r="I126"/>
      <c r="J126" s="4"/>
      <c r="K126" s="66"/>
      <c r="L126" s="66"/>
      <c r="M126" s="66"/>
      <c r="Z126" s="63"/>
      <c r="AA126"/>
      <c r="AB126"/>
      <c r="AC126"/>
    </row>
    <row r="127" spans="1:29" s="6" customFormat="1" x14ac:dyDescent="0.25">
      <c r="A127"/>
      <c r="B127"/>
      <c r="C127"/>
      <c r="D127"/>
      <c r="E127"/>
      <c r="F127"/>
      <c r="G127"/>
      <c r="H127"/>
      <c r="I127"/>
      <c r="J127" s="4"/>
      <c r="K127" s="66"/>
      <c r="L127" s="66"/>
      <c r="M127" s="66"/>
      <c r="Z127" s="63"/>
      <c r="AA127"/>
      <c r="AB127"/>
      <c r="AC127"/>
    </row>
    <row r="128" spans="1:29" s="6" customFormat="1" x14ac:dyDescent="0.25">
      <c r="A128"/>
      <c r="B128"/>
      <c r="C128"/>
      <c r="D128"/>
      <c r="E128"/>
      <c r="F128"/>
      <c r="G128"/>
      <c r="H128"/>
      <c r="I128"/>
      <c r="J128" s="4"/>
      <c r="K128" s="66"/>
      <c r="L128" s="66"/>
      <c r="M128" s="66"/>
      <c r="Z128" s="63"/>
      <c r="AA128"/>
      <c r="AB128"/>
      <c r="AC128"/>
    </row>
    <row r="129" spans="1:29" s="6" customFormat="1" x14ac:dyDescent="0.25">
      <c r="A129"/>
      <c r="B129"/>
      <c r="C129"/>
      <c r="D129"/>
      <c r="E129"/>
      <c r="F129"/>
      <c r="G129"/>
      <c r="H129"/>
      <c r="I129"/>
      <c r="J129" s="4"/>
      <c r="K129" s="66"/>
      <c r="L129" s="66"/>
      <c r="M129" s="66"/>
      <c r="Z129" s="63"/>
      <c r="AA129"/>
      <c r="AB129"/>
      <c r="AC129"/>
    </row>
    <row r="130" spans="1:29" s="6" customFormat="1" x14ac:dyDescent="0.25">
      <c r="A130"/>
      <c r="B130"/>
      <c r="C130"/>
      <c r="D130"/>
      <c r="E130"/>
      <c r="F130"/>
      <c r="G130"/>
      <c r="H130"/>
      <c r="I130"/>
      <c r="J130" s="4"/>
      <c r="K130" s="66"/>
      <c r="L130" s="66"/>
      <c r="M130" s="66"/>
      <c r="Z130" s="63"/>
      <c r="AA130"/>
      <c r="AB130"/>
      <c r="AC130"/>
    </row>
    <row r="131" spans="1:29" s="6" customFormat="1" x14ac:dyDescent="0.25">
      <c r="A131"/>
      <c r="B131"/>
      <c r="C131"/>
      <c r="D131"/>
      <c r="E131"/>
      <c r="F131"/>
      <c r="G131"/>
      <c r="H131"/>
      <c r="I131"/>
      <c r="J131" s="4"/>
      <c r="K131" s="66"/>
      <c r="L131" s="66"/>
      <c r="M131" s="66"/>
      <c r="Z131" s="63"/>
      <c r="AA131"/>
      <c r="AB131"/>
      <c r="AC131"/>
    </row>
    <row r="132" spans="1:29" s="6" customFormat="1" x14ac:dyDescent="0.25">
      <c r="A132"/>
      <c r="B132"/>
      <c r="C132"/>
      <c r="D132"/>
      <c r="E132"/>
      <c r="F132"/>
      <c r="G132"/>
      <c r="H132"/>
      <c r="I132"/>
      <c r="J132" s="4"/>
      <c r="K132" s="66"/>
      <c r="L132" s="66"/>
      <c r="M132" s="66"/>
      <c r="Z132" s="63"/>
      <c r="AA132"/>
      <c r="AB132"/>
      <c r="AC132"/>
    </row>
    <row r="133" spans="1:29" s="6" customFormat="1" x14ac:dyDescent="0.25">
      <c r="A133"/>
      <c r="B133"/>
      <c r="C133"/>
      <c r="D133"/>
      <c r="E133"/>
      <c r="F133"/>
      <c r="G133"/>
      <c r="H133"/>
      <c r="I133"/>
      <c r="J133" s="4"/>
      <c r="K133" s="66"/>
      <c r="L133" s="66"/>
      <c r="M133" s="66"/>
      <c r="Z133" s="63"/>
      <c r="AA133"/>
      <c r="AB133"/>
      <c r="AC133"/>
    </row>
    <row r="134" spans="1:29" s="6" customFormat="1" x14ac:dyDescent="0.25">
      <c r="A134"/>
      <c r="B134"/>
      <c r="C134"/>
      <c r="D134"/>
      <c r="E134"/>
      <c r="F134"/>
      <c r="G134"/>
      <c r="H134"/>
      <c r="I134"/>
      <c r="J134" s="4"/>
      <c r="K134" s="66"/>
      <c r="L134" s="66"/>
      <c r="M134" s="66"/>
      <c r="Z134" s="63"/>
      <c r="AA134"/>
      <c r="AB134"/>
      <c r="AC134"/>
    </row>
    <row r="135" spans="1:29" s="6" customFormat="1" x14ac:dyDescent="0.25">
      <c r="A135"/>
      <c r="B135"/>
      <c r="C135"/>
      <c r="D135"/>
      <c r="E135"/>
      <c r="F135"/>
      <c r="G135"/>
      <c r="H135"/>
      <c r="I135"/>
      <c r="J135" s="4"/>
      <c r="K135" s="66"/>
      <c r="L135" s="66"/>
      <c r="M135" s="66"/>
      <c r="Z135" s="63"/>
      <c r="AA135"/>
      <c r="AB135"/>
      <c r="AC135"/>
    </row>
    <row r="136" spans="1:29" s="6" customFormat="1" x14ac:dyDescent="0.25">
      <c r="A136"/>
      <c r="B136"/>
      <c r="C136"/>
      <c r="D136"/>
      <c r="E136"/>
      <c r="F136"/>
      <c r="G136"/>
      <c r="H136"/>
      <c r="I136"/>
      <c r="J136" s="4"/>
      <c r="K136" s="66"/>
      <c r="L136" s="66"/>
      <c r="M136" s="66"/>
      <c r="Z136" s="63"/>
      <c r="AA136"/>
      <c r="AB136"/>
      <c r="AC136"/>
    </row>
    <row r="137" spans="1:29" s="6" customFormat="1" x14ac:dyDescent="0.25">
      <c r="A137"/>
      <c r="B137"/>
      <c r="C137"/>
      <c r="D137"/>
      <c r="E137"/>
      <c r="F137"/>
      <c r="G137"/>
      <c r="H137"/>
      <c r="I137"/>
      <c r="J137" s="4"/>
      <c r="K137" s="66"/>
      <c r="L137" s="66"/>
      <c r="M137" s="66"/>
      <c r="Z137" s="63"/>
      <c r="AA137"/>
      <c r="AB137"/>
      <c r="AC137"/>
    </row>
    <row r="138" spans="1:29" s="6" customFormat="1" x14ac:dyDescent="0.25">
      <c r="A138"/>
      <c r="B138"/>
      <c r="C138"/>
      <c r="D138"/>
      <c r="E138"/>
      <c r="F138"/>
      <c r="G138"/>
      <c r="H138"/>
      <c r="I138"/>
      <c r="J138" s="4"/>
      <c r="K138" s="66"/>
      <c r="L138" s="66"/>
      <c r="M138" s="66"/>
      <c r="Z138" s="63"/>
      <c r="AA138"/>
      <c r="AB138"/>
      <c r="AC138"/>
    </row>
    <row r="139" spans="1:29" s="6" customFormat="1" x14ac:dyDescent="0.25">
      <c r="A139"/>
      <c r="B139"/>
      <c r="C139"/>
      <c r="D139"/>
      <c r="E139"/>
      <c r="F139"/>
      <c r="G139"/>
      <c r="H139"/>
      <c r="I139"/>
      <c r="J139" s="4"/>
      <c r="K139" s="66"/>
      <c r="L139" s="66"/>
      <c r="M139" s="66"/>
      <c r="Z139" s="63"/>
      <c r="AA139"/>
      <c r="AB139"/>
      <c r="AC139"/>
    </row>
    <row r="140" spans="1:29" s="6" customFormat="1" x14ac:dyDescent="0.25">
      <c r="A140"/>
      <c r="B140"/>
      <c r="C140"/>
      <c r="D140"/>
      <c r="E140"/>
      <c r="F140"/>
      <c r="G140"/>
      <c r="H140"/>
      <c r="I140"/>
      <c r="J140" s="4"/>
      <c r="K140" s="66"/>
      <c r="L140" s="66"/>
      <c r="M140" s="66"/>
      <c r="Z140" s="63"/>
      <c r="AA140"/>
      <c r="AB140"/>
      <c r="AC140"/>
    </row>
    <row r="141" spans="1:29" s="6" customFormat="1" x14ac:dyDescent="0.25">
      <c r="A141"/>
      <c r="B141"/>
      <c r="C141"/>
      <c r="D141"/>
      <c r="E141"/>
      <c r="F141"/>
      <c r="G141"/>
      <c r="H141"/>
      <c r="I141"/>
      <c r="J141" s="4"/>
      <c r="K141" s="66"/>
      <c r="L141" s="66"/>
      <c r="M141" s="66"/>
      <c r="Z141" s="63"/>
      <c r="AA141"/>
      <c r="AB141"/>
      <c r="AC141"/>
    </row>
    <row r="142" spans="1:29" s="6" customFormat="1" x14ac:dyDescent="0.25">
      <c r="A142"/>
      <c r="B142"/>
      <c r="C142"/>
      <c r="D142"/>
      <c r="E142"/>
      <c r="F142"/>
      <c r="G142"/>
      <c r="H142"/>
      <c r="I142"/>
      <c r="J142" s="4"/>
      <c r="K142" s="66"/>
      <c r="L142" s="66"/>
      <c r="M142" s="66"/>
      <c r="Z142" s="63"/>
      <c r="AA142"/>
      <c r="AB142"/>
      <c r="AC142"/>
    </row>
    <row r="143" spans="1:29" s="6" customFormat="1" x14ac:dyDescent="0.25">
      <c r="A143"/>
      <c r="B143"/>
      <c r="C143"/>
      <c r="D143"/>
      <c r="E143"/>
      <c r="F143"/>
      <c r="G143"/>
      <c r="H143"/>
      <c r="I143"/>
      <c r="J143" s="4"/>
      <c r="K143" s="66"/>
      <c r="L143" s="66"/>
      <c r="M143" s="66"/>
      <c r="Z143" s="63"/>
      <c r="AA143"/>
      <c r="AB143"/>
      <c r="AC143"/>
    </row>
    <row r="144" spans="1:29" s="6" customFormat="1" x14ac:dyDescent="0.25">
      <c r="A144"/>
      <c r="B144"/>
      <c r="C144"/>
      <c r="D144"/>
      <c r="E144"/>
      <c r="F144"/>
      <c r="G144"/>
      <c r="H144"/>
      <c r="I144"/>
      <c r="J144" s="4"/>
      <c r="K144" s="66"/>
      <c r="L144" s="66"/>
      <c r="M144" s="66"/>
      <c r="Z144" s="63"/>
      <c r="AA144"/>
      <c r="AB144"/>
      <c r="AC144"/>
    </row>
    <row r="145" spans="1:29" s="6" customFormat="1" x14ac:dyDescent="0.25">
      <c r="A145"/>
      <c r="B145"/>
      <c r="C145"/>
      <c r="D145"/>
      <c r="E145"/>
      <c r="F145"/>
      <c r="G145"/>
      <c r="H145"/>
      <c r="I145"/>
      <c r="J145" s="4"/>
      <c r="K145" s="66"/>
      <c r="L145" s="66"/>
      <c r="M145" s="66"/>
      <c r="Z145" s="63"/>
      <c r="AA145"/>
      <c r="AB145"/>
      <c r="AC145"/>
    </row>
    <row r="146" spans="1:29" s="6" customFormat="1" x14ac:dyDescent="0.25">
      <c r="A146"/>
      <c r="B146"/>
      <c r="C146"/>
      <c r="D146"/>
      <c r="E146"/>
      <c r="F146"/>
      <c r="G146"/>
      <c r="H146"/>
      <c r="I146"/>
      <c r="J146" s="4"/>
      <c r="K146" s="66"/>
      <c r="L146" s="66"/>
      <c r="M146" s="66"/>
      <c r="Z146" s="63"/>
      <c r="AA146"/>
      <c r="AB146"/>
      <c r="AC146"/>
    </row>
    <row r="147" spans="1:29" s="6" customFormat="1" x14ac:dyDescent="0.25">
      <c r="A147"/>
      <c r="B147"/>
      <c r="C147"/>
      <c r="D147"/>
      <c r="E147"/>
      <c r="F147"/>
      <c r="G147"/>
      <c r="H147"/>
      <c r="I147"/>
      <c r="J147" s="4"/>
      <c r="K147" s="66"/>
      <c r="L147" s="66"/>
      <c r="M147" s="66"/>
      <c r="Z147" s="63"/>
      <c r="AA147"/>
      <c r="AB147"/>
      <c r="AC147"/>
    </row>
    <row r="148" spans="1:29" s="6" customFormat="1" x14ac:dyDescent="0.25">
      <c r="A148"/>
      <c r="B148"/>
      <c r="C148"/>
      <c r="D148"/>
      <c r="E148"/>
      <c r="F148"/>
      <c r="G148"/>
      <c r="H148"/>
      <c r="I148"/>
      <c r="J148" s="4"/>
      <c r="K148" s="66"/>
      <c r="L148" s="66"/>
      <c r="M148" s="66"/>
      <c r="Z148" s="63"/>
      <c r="AA148"/>
      <c r="AB148"/>
      <c r="AC148"/>
    </row>
  </sheetData>
  <mergeCells count="41">
    <mergeCell ref="A13:A15"/>
    <mergeCell ref="B13:B15"/>
    <mergeCell ref="I13:I15"/>
    <mergeCell ref="Z13:Z15"/>
    <mergeCell ref="L13:L15"/>
    <mergeCell ref="M13:M15"/>
    <mergeCell ref="N13:N15"/>
    <mergeCell ref="O13:O15"/>
    <mergeCell ref="Y13:Y15"/>
    <mergeCell ref="F13:F15"/>
    <mergeCell ref="G13:G15"/>
    <mergeCell ref="H13:H15"/>
    <mergeCell ref="J13:J15"/>
    <mergeCell ref="K13:K15"/>
    <mergeCell ref="A5:Y5"/>
    <mergeCell ref="A6:A7"/>
    <mergeCell ref="B6:B7"/>
    <mergeCell ref="C6:C7"/>
    <mergeCell ref="D6:D7"/>
    <mergeCell ref="E6:E7"/>
    <mergeCell ref="F6:F7"/>
    <mergeCell ref="G6:G7"/>
    <mergeCell ref="H6:H7"/>
    <mergeCell ref="I6:I7"/>
    <mergeCell ref="J6:J7"/>
    <mergeCell ref="K6:K7"/>
    <mergeCell ref="L6:L7"/>
    <mergeCell ref="M6:M7"/>
    <mergeCell ref="P6:P7"/>
    <mergeCell ref="Q6:Q7"/>
    <mergeCell ref="R6:S6"/>
    <mergeCell ref="T6:U6"/>
    <mergeCell ref="N6:N7"/>
    <mergeCell ref="O6:O7"/>
    <mergeCell ref="V6:V7"/>
    <mergeCell ref="W6:X6"/>
    <mergeCell ref="AA6:AA7"/>
    <mergeCell ref="AB6:AB7"/>
    <mergeCell ref="AC6:AC7"/>
    <mergeCell ref="Y6:Y7"/>
    <mergeCell ref="Z6:Z7"/>
  </mergeCells>
  <phoneticPr fontId="43" type="noConversion"/>
  <pageMargins left="0.70866141732283472" right="0.70866141732283472" top="0.78740157480314965" bottom="0.78740157480314965" header="0.31496062992125984" footer="0.31496062992125984"/>
  <pageSetup paperSize="9" scale="39" firstPageNumber="179" fitToHeight="0" orientation="landscape" useFirstPageNumber="1" r:id="rId1"/>
  <headerFooter>
    <oddFooter>&amp;L&amp;"Arial,Kurzíva"&amp;12Zastupitelstvo Olomouckého kraje 16.12.2024
10.1. - Rozpočet Olomouckého kraje na rok 2025 - návrh rozpočtu 
Příloha č. 5e) - Dotační projekty - investiční&amp;R&amp;"Arial,Kurzíva"&amp;12Strana &amp;P (celkem 205)</oddFooter>
  </headerFooter>
  <rowBreaks count="4" manualBreakCount="4">
    <brk id="21" max="25" man="1"/>
    <brk id="31" max="25" man="1"/>
    <brk id="43" max="25" man="1"/>
    <brk id="52" max="25"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pageSetUpPr fitToPage="1"/>
  </sheetPr>
  <dimension ref="A1:Y95"/>
  <sheetViews>
    <sheetView showGridLines="0" view="pageBreakPreview" zoomScale="70" zoomScaleNormal="70" zoomScaleSheetLayoutView="70" workbookViewId="0">
      <selection activeCell="U9" sqref="U9:V19"/>
    </sheetView>
  </sheetViews>
  <sheetFormatPr defaultColWidth="9.140625" defaultRowHeight="15" outlineLevelCol="1" x14ac:dyDescent="0.25"/>
  <cols>
    <col min="1" max="1" width="5.42578125" customWidth="1"/>
    <col min="2" max="2" width="6" bestFit="1" customWidth="1"/>
    <col min="3" max="3" width="6" hidden="1" customWidth="1" outlineLevel="1"/>
    <col min="4" max="4" width="6.5703125" hidden="1" customWidth="1" outlineLevel="1"/>
    <col min="5" max="5" width="6.28515625" bestFit="1" customWidth="1" collapsed="1"/>
    <col min="6" max="6" width="16.140625" hidden="1" customWidth="1" outlineLevel="1"/>
    <col min="7" max="7" width="38.5703125" customWidth="1" collapsed="1"/>
    <col min="8" max="8" width="45.140625" customWidth="1"/>
    <col min="9" max="9" width="7.140625" customWidth="1"/>
    <col min="10" max="10" width="14.7109375" style="4" customWidth="1"/>
    <col min="11" max="12" width="14.85546875" style="6" customWidth="1"/>
    <col min="13" max="13" width="13.5703125" style="6" customWidth="1"/>
    <col min="14" max="14" width="13.7109375" style="6" customWidth="1"/>
    <col min="15" max="15" width="14.7109375" style="6" customWidth="1"/>
    <col min="16" max="16" width="14.85546875" style="6" customWidth="1"/>
    <col min="17" max="17" width="16.7109375" style="6" customWidth="1"/>
    <col min="18" max="18" width="17.42578125" style="6" customWidth="1"/>
    <col min="19" max="19" width="16.85546875" style="6" customWidth="1"/>
    <col min="20" max="22" width="14.85546875" style="6" customWidth="1"/>
    <col min="23" max="23" width="14.42578125" style="6" customWidth="1"/>
    <col min="24" max="24" width="17.7109375" style="63" customWidth="1"/>
  </cols>
  <sheetData>
    <row r="1" spans="1:25" ht="18" x14ac:dyDescent="0.25">
      <c r="A1" s="197" t="s">
        <v>154</v>
      </c>
      <c r="B1" s="1"/>
      <c r="C1" s="1"/>
      <c r="D1" s="1"/>
      <c r="E1" s="1"/>
      <c r="F1" s="2"/>
      <c r="G1" s="1"/>
      <c r="H1" s="3"/>
      <c r="I1" s="1"/>
      <c r="K1" s="5"/>
      <c r="N1" s="7"/>
      <c r="O1" s="7"/>
      <c r="Q1" s="7"/>
      <c r="R1" s="7"/>
      <c r="S1" s="7"/>
      <c r="T1" s="8"/>
      <c r="U1" s="9"/>
      <c r="V1"/>
      <c r="W1"/>
      <c r="X1"/>
    </row>
    <row r="2" spans="1:25" ht="15.75" x14ac:dyDescent="0.25">
      <c r="A2" s="10" t="s">
        <v>0</v>
      </c>
      <c r="B2" s="198"/>
      <c r="C2" s="198"/>
      <c r="F2" s="199"/>
      <c r="G2" s="200" t="s">
        <v>395</v>
      </c>
      <c r="H2" s="201" t="s">
        <v>155</v>
      </c>
      <c r="I2" s="11"/>
      <c r="K2" s="5"/>
      <c r="N2" s="12"/>
      <c r="O2" s="12"/>
      <c r="Q2" s="12"/>
      <c r="R2" s="12"/>
      <c r="S2" s="12"/>
      <c r="T2" s="13"/>
      <c r="U2" s="9"/>
      <c r="V2"/>
      <c r="W2"/>
      <c r="X2"/>
    </row>
    <row r="3" spans="1:25" ht="15.75" x14ac:dyDescent="0.25">
      <c r="A3" s="14"/>
      <c r="B3" s="198"/>
      <c r="C3" s="198"/>
      <c r="F3" s="199"/>
      <c r="G3" s="198" t="s">
        <v>1</v>
      </c>
      <c r="H3" s="203"/>
      <c r="I3" s="11"/>
      <c r="K3" s="5"/>
      <c r="N3" s="12"/>
      <c r="O3" s="12"/>
      <c r="Q3" s="12"/>
      <c r="R3" s="12"/>
      <c r="S3" s="12"/>
      <c r="T3" s="13"/>
      <c r="U3" s="9"/>
      <c r="V3"/>
      <c r="W3"/>
      <c r="X3"/>
    </row>
    <row r="4" spans="1:25" ht="17.25" customHeight="1" x14ac:dyDescent="0.25">
      <c r="A4" s="15"/>
      <c r="B4" s="15"/>
      <c r="C4" s="15"/>
      <c r="D4" s="15"/>
      <c r="E4" s="15"/>
      <c r="F4" s="15"/>
      <c r="G4" s="15"/>
      <c r="H4" s="15"/>
      <c r="I4" s="15"/>
      <c r="J4" s="15"/>
      <c r="K4" s="15"/>
      <c r="L4" s="16"/>
      <c r="M4" s="15"/>
      <c r="N4" s="16"/>
      <c r="O4" s="15"/>
      <c r="P4" s="15"/>
      <c r="Q4" s="15"/>
      <c r="R4" s="15"/>
      <c r="S4" s="15"/>
      <c r="T4" s="15"/>
      <c r="U4" s="15"/>
      <c r="V4" s="15"/>
      <c r="W4" s="17" t="s">
        <v>2</v>
      </c>
      <c r="Y4" s="9"/>
    </row>
    <row r="5" spans="1:25" ht="25.5" customHeight="1" x14ac:dyDescent="0.25">
      <c r="A5" s="425" t="s">
        <v>156</v>
      </c>
      <c r="B5" s="426"/>
      <c r="C5" s="426"/>
      <c r="D5" s="426"/>
      <c r="E5" s="426"/>
      <c r="F5" s="426"/>
      <c r="G5" s="426"/>
      <c r="H5" s="426"/>
      <c r="I5" s="426"/>
      <c r="J5" s="426"/>
      <c r="K5" s="426"/>
      <c r="L5" s="426"/>
      <c r="M5" s="426"/>
      <c r="N5" s="426"/>
      <c r="O5" s="426"/>
      <c r="P5" s="426"/>
      <c r="Q5" s="426"/>
      <c r="R5" s="426"/>
      <c r="S5" s="426"/>
      <c r="T5" s="426"/>
      <c r="U5" s="426"/>
      <c r="V5" s="426"/>
      <c r="W5" s="427"/>
      <c r="X5" s="18"/>
    </row>
    <row r="6" spans="1:25" ht="25.5" customHeight="1" x14ac:dyDescent="0.25">
      <c r="A6" s="428" t="s">
        <v>3</v>
      </c>
      <c r="B6" s="428" t="s">
        <v>4</v>
      </c>
      <c r="C6" s="429" t="s">
        <v>5</v>
      </c>
      <c r="D6" s="429" t="s">
        <v>6</v>
      </c>
      <c r="E6" s="430" t="s">
        <v>7</v>
      </c>
      <c r="F6" s="429" t="s">
        <v>8</v>
      </c>
      <c r="G6" s="429" t="s">
        <v>9</v>
      </c>
      <c r="H6" s="432" t="s">
        <v>10</v>
      </c>
      <c r="I6" s="433" t="s">
        <v>11</v>
      </c>
      <c r="J6" s="432" t="s">
        <v>12</v>
      </c>
      <c r="K6" s="432" t="s">
        <v>13</v>
      </c>
      <c r="L6" s="434" t="s">
        <v>14</v>
      </c>
      <c r="M6" s="434" t="s">
        <v>15</v>
      </c>
      <c r="N6" s="432" t="s">
        <v>22</v>
      </c>
      <c r="O6" s="424" t="s">
        <v>195</v>
      </c>
      <c r="P6" s="420" t="s">
        <v>196</v>
      </c>
      <c r="Q6" s="420" t="s">
        <v>197</v>
      </c>
      <c r="R6" s="422" t="s">
        <v>21</v>
      </c>
      <c r="S6" s="423"/>
      <c r="T6" s="420" t="s">
        <v>198</v>
      </c>
      <c r="U6" s="422" t="s">
        <v>21</v>
      </c>
      <c r="V6" s="423"/>
      <c r="W6" s="424" t="s">
        <v>199</v>
      </c>
      <c r="X6" s="418" t="s">
        <v>16</v>
      </c>
    </row>
    <row r="7" spans="1:25" ht="81" customHeight="1" x14ac:dyDescent="0.25">
      <c r="A7" s="428"/>
      <c r="B7" s="428"/>
      <c r="C7" s="429"/>
      <c r="D7" s="429"/>
      <c r="E7" s="431"/>
      <c r="F7" s="429"/>
      <c r="G7" s="429"/>
      <c r="H7" s="432"/>
      <c r="I7" s="433"/>
      <c r="J7" s="432"/>
      <c r="K7" s="432"/>
      <c r="L7" s="435"/>
      <c r="M7" s="435"/>
      <c r="N7" s="432"/>
      <c r="O7" s="424"/>
      <c r="P7" s="421"/>
      <c r="Q7" s="421"/>
      <c r="R7" s="19" t="s">
        <v>169</v>
      </c>
      <c r="S7" s="19" t="s">
        <v>168</v>
      </c>
      <c r="T7" s="421"/>
      <c r="U7" s="75" t="s">
        <v>19</v>
      </c>
      <c r="V7" s="19" t="s">
        <v>20</v>
      </c>
      <c r="W7" s="424"/>
      <c r="X7" s="418"/>
    </row>
    <row r="8" spans="1:25" s="25" customFormat="1" ht="25.5" customHeight="1" x14ac:dyDescent="0.3">
      <c r="A8" s="20" t="s">
        <v>17</v>
      </c>
      <c r="B8" s="21"/>
      <c r="C8" s="21"/>
      <c r="D8" s="21"/>
      <c r="E8" s="21"/>
      <c r="F8" s="21"/>
      <c r="G8" s="21"/>
      <c r="H8" s="21"/>
      <c r="I8" s="21"/>
      <c r="J8" s="21"/>
      <c r="K8" s="22">
        <f>SUM(K9:K10)</f>
        <v>175000</v>
      </c>
      <c r="L8" s="22">
        <f>SUM(L9:L10)</f>
        <v>100000</v>
      </c>
      <c r="M8" s="22">
        <f>SUM(M9:M10)</f>
        <v>75000</v>
      </c>
      <c r="N8" s="22"/>
      <c r="O8" s="22">
        <f t="shared" ref="O8:W8" si="0">SUM(O9:O10)</f>
        <v>0</v>
      </c>
      <c r="P8" s="23">
        <f>SUM(P9:P10)</f>
        <v>37500</v>
      </c>
      <c r="Q8" s="23">
        <f t="shared" si="0"/>
        <v>0</v>
      </c>
      <c r="R8" s="23">
        <f t="shared" si="0"/>
        <v>0</v>
      </c>
      <c r="S8" s="23">
        <f t="shared" si="0"/>
        <v>0</v>
      </c>
      <c r="T8" s="23">
        <f>SUM(T9:T10)</f>
        <v>37500</v>
      </c>
      <c r="U8" s="23">
        <f t="shared" si="0"/>
        <v>9000</v>
      </c>
      <c r="V8" s="23">
        <f t="shared" si="0"/>
        <v>28500</v>
      </c>
      <c r="W8" s="22">
        <f t="shared" si="0"/>
        <v>37500</v>
      </c>
      <c r="X8" s="24"/>
    </row>
    <row r="9" spans="1:25" ht="47.25" x14ac:dyDescent="0.25">
      <c r="A9" s="26">
        <v>1</v>
      </c>
      <c r="B9" s="324" t="s">
        <v>33</v>
      </c>
      <c r="C9" s="323">
        <v>2212</v>
      </c>
      <c r="D9" s="323">
        <v>6351</v>
      </c>
      <c r="E9" s="323">
        <v>63</v>
      </c>
      <c r="F9" s="29">
        <v>66012001600</v>
      </c>
      <c r="G9" s="30" t="s">
        <v>412</v>
      </c>
      <c r="H9" s="325" t="s">
        <v>462</v>
      </c>
      <c r="I9" s="326"/>
      <c r="J9" s="326"/>
      <c r="K9" s="33">
        <f>SUM(L9:M9)</f>
        <v>175000</v>
      </c>
      <c r="L9" s="33">
        <v>100000</v>
      </c>
      <c r="M9" s="33">
        <v>75000</v>
      </c>
      <c r="N9" s="34" t="s">
        <v>90</v>
      </c>
      <c r="O9" s="35">
        <v>0</v>
      </c>
      <c r="P9" s="36">
        <v>37500</v>
      </c>
      <c r="Q9" s="367">
        <f>SUM(R9:S9)</f>
        <v>0</v>
      </c>
      <c r="R9" s="35">
        <v>0</v>
      </c>
      <c r="S9" s="37">
        <v>0</v>
      </c>
      <c r="T9" s="174">
        <f>SUM(U9:V9)</f>
        <v>37500</v>
      </c>
      <c r="U9" s="37">
        <v>9000</v>
      </c>
      <c r="V9" s="37">
        <v>28500</v>
      </c>
      <c r="W9" s="37">
        <v>37500</v>
      </c>
      <c r="X9" s="38" t="s">
        <v>413</v>
      </c>
    </row>
    <row r="10" spans="1:25" ht="41.25" hidden="1" customHeight="1" x14ac:dyDescent="0.25">
      <c r="A10" s="26"/>
      <c r="B10" s="28"/>
      <c r="C10" s="28"/>
      <c r="D10" s="28"/>
      <c r="E10" s="28"/>
      <c r="F10" s="122"/>
      <c r="G10" s="41"/>
      <c r="H10" s="31"/>
      <c r="I10" s="32"/>
      <c r="J10" s="32"/>
      <c r="K10" s="33"/>
      <c r="L10" s="33"/>
      <c r="M10" s="33"/>
      <c r="N10" s="204"/>
      <c r="O10" s="35"/>
      <c r="P10" s="36"/>
      <c r="Q10" s="172"/>
      <c r="R10" s="35"/>
      <c r="S10" s="35"/>
      <c r="T10" s="174"/>
      <c r="U10" s="37"/>
      <c r="V10" s="37"/>
      <c r="W10" s="37"/>
      <c r="X10" s="217"/>
    </row>
    <row r="11" spans="1:25" ht="35.25" customHeight="1" x14ac:dyDescent="0.25">
      <c r="A11" s="53" t="s">
        <v>157</v>
      </c>
      <c r="B11" s="54"/>
      <c r="C11" s="54"/>
      <c r="D11" s="54"/>
      <c r="E11" s="54"/>
      <c r="F11" s="54"/>
      <c r="G11" s="54"/>
      <c r="H11" s="54"/>
      <c r="I11" s="54"/>
      <c r="J11" s="54"/>
      <c r="K11" s="55">
        <f>K8</f>
        <v>175000</v>
      </c>
      <c r="L11" s="55">
        <f>L8</f>
        <v>100000</v>
      </c>
      <c r="M11" s="55">
        <f>M8</f>
        <v>75000</v>
      </c>
      <c r="N11" s="55"/>
      <c r="O11" s="55">
        <f t="shared" ref="O11:W11" si="1">O8</f>
        <v>0</v>
      </c>
      <c r="P11" s="55">
        <f t="shared" si="1"/>
        <v>37500</v>
      </c>
      <c r="Q11" s="55">
        <f t="shared" si="1"/>
        <v>0</v>
      </c>
      <c r="R11" s="55">
        <f t="shared" si="1"/>
        <v>0</v>
      </c>
      <c r="S11" s="55">
        <f t="shared" si="1"/>
        <v>0</v>
      </c>
      <c r="T11" s="55">
        <f t="shared" si="1"/>
        <v>37500</v>
      </c>
      <c r="U11" s="55">
        <f t="shared" si="1"/>
        <v>9000</v>
      </c>
      <c r="V11" s="55">
        <f t="shared" si="1"/>
        <v>28500</v>
      </c>
      <c r="W11" s="56">
        <f t="shared" si="1"/>
        <v>37500</v>
      </c>
      <c r="X11" s="57"/>
    </row>
    <row r="12" spans="1:25" s="6" customFormat="1" x14ac:dyDescent="0.25">
      <c r="A12" s="4"/>
      <c r="B12" s="4"/>
      <c r="C12" s="4"/>
      <c r="D12" s="4"/>
      <c r="E12" s="4"/>
      <c r="F12" s="4"/>
      <c r="G12" s="58"/>
      <c r="H12" s="4"/>
      <c r="I12" s="59"/>
      <c r="J12" s="60"/>
      <c r="K12" s="61"/>
      <c r="L12" s="61"/>
      <c r="M12" s="61"/>
      <c r="N12" s="62"/>
      <c r="O12" s="62"/>
      <c r="X12" s="63"/>
      <c r="Y12"/>
    </row>
    <row r="13" spans="1:25" s="6" customFormat="1" x14ac:dyDescent="0.25">
      <c r="A13" s="4"/>
      <c r="B13" s="4"/>
      <c r="C13" s="4"/>
      <c r="D13" s="4"/>
      <c r="E13" s="4"/>
      <c r="F13" s="4"/>
      <c r="G13" s="4"/>
      <c r="H13" s="4"/>
      <c r="I13" s="64"/>
      <c r="J13" s="65"/>
      <c r="K13" s="66"/>
      <c r="L13" s="66"/>
      <c r="M13" s="66"/>
      <c r="X13" s="63"/>
      <c r="Y13"/>
    </row>
    <row r="14" spans="1:25" s="6" customFormat="1" ht="18" x14ac:dyDescent="0.25">
      <c r="A14" s="67"/>
      <c r="B14" s="67"/>
      <c r="C14" s="67"/>
      <c r="D14" s="67"/>
      <c r="E14" s="67"/>
      <c r="F14" s="67"/>
      <c r="G14" s="67"/>
      <c r="H14" s="67"/>
      <c r="I14" s="67"/>
      <c r="J14" s="67"/>
      <c r="K14" s="67"/>
      <c r="L14" s="67"/>
      <c r="M14" s="67"/>
      <c r="N14" s="67"/>
      <c r="O14" s="67"/>
      <c r="P14" s="67"/>
      <c r="X14" s="495"/>
      <c r="Y14"/>
    </row>
    <row r="15" spans="1:25" s="73" customFormat="1" x14ac:dyDescent="0.2">
      <c r="A15" s="68"/>
      <c r="B15" s="69"/>
      <c r="C15" s="68"/>
      <c r="D15" s="69"/>
      <c r="E15" s="69"/>
      <c r="F15" s="69"/>
      <c r="G15" s="69"/>
      <c r="H15" s="69"/>
      <c r="I15" s="70"/>
      <c r="J15" s="71"/>
      <c r="K15" s="72"/>
      <c r="L15" s="72"/>
      <c r="M15" s="72"/>
      <c r="X15" s="495"/>
      <c r="Y15" s="68"/>
    </row>
    <row r="16" spans="1:25" s="6" customFormat="1" x14ac:dyDescent="0.25">
      <c r="A16" s="4"/>
      <c r="B16" s="4"/>
      <c r="C16" s="4"/>
      <c r="D16" s="4"/>
      <c r="E16" s="4"/>
      <c r="F16" s="4"/>
      <c r="G16" s="4"/>
      <c r="H16" s="4"/>
      <c r="I16"/>
      <c r="J16" s="65"/>
      <c r="K16" s="66"/>
      <c r="L16" s="66"/>
      <c r="M16" s="66"/>
      <c r="X16" s="495"/>
      <c r="Y16"/>
    </row>
    <row r="17" spans="1:25" s="6" customFormat="1" x14ac:dyDescent="0.25">
      <c r="A17" s="4"/>
      <c r="B17" s="4"/>
      <c r="C17" s="4"/>
      <c r="D17" s="4"/>
      <c r="E17" s="4"/>
      <c r="F17" s="4"/>
      <c r="G17" s="4"/>
      <c r="H17" s="4"/>
      <c r="I17"/>
      <c r="J17" s="65"/>
      <c r="K17" s="66"/>
      <c r="L17" s="66"/>
      <c r="M17" s="66"/>
      <c r="X17" s="63"/>
      <c r="Y17"/>
    </row>
    <row r="18" spans="1:25" s="6" customFormat="1" x14ac:dyDescent="0.25">
      <c r="A18" s="4"/>
      <c r="B18" s="4"/>
      <c r="C18" s="4"/>
      <c r="D18" s="4"/>
      <c r="E18" s="4"/>
      <c r="F18" s="4"/>
      <c r="G18" s="4"/>
      <c r="H18" s="4"/>
      <c r="I18"/>
      <c r="J18" s="65"/>
      <c r="K18" s="66"/>
      <c r="L18" s="66"/>
      <c r="M18" s="66"/>
      <c r="X18" s="63"/>
      <c r="Y18"/>
    </row>
    <row r="19" spans="1:25" s="6" customFormat="1" x14ac:dyDescent="0.25">
      <c r="A19" s="4"/>
      <c r="B19" s="4"/>
      <c r="C19" s="4"/>
      <c r="D19" s="4"/>
      <c r="E19" s="4"/>
      <c r="F19" s="4"/>
      <c r="G19" s="4"/>
      <c r="H19" s="4"/>
      <c r="I19"/>
      <c r="J19" s="65"/>
      <c r="K19" s="66"/>
      <c r="L19" s="66"/>
      <c r="M19" s="66"/>
      <c r="X19" s="63"/>
      <c r="Y19"/>
    </row>
    <row r="20" spans="1:25" s="6" customFormat="1" x14ac:dyDescent="0.25">
      <c r="A20" s="4"/>
      <c r="B20" s="4"/>
      <c r="C20" s="4"/>
      <c r="D20" s="4"/>
      <c r="E20" s="4"/>
      <c r="F20" s="4"/>
      <c r="G20" s="4"/>
      <c r="H20" s="4"/>
      <c r="I20"/>
      <c r="J20" s="65"/>
      <c r="K20" s="66"/>
      <c r="L20" s="66"/>
      <c r="M20" s="66"/>
      <c r="X20" s="63"/>
      <c r="Y20"/>
    </row>
    <row r="21" spans="1:25" s="6" customFormat="1" x14ac:dyDescent="0.25">
      <c r="A21" s="4"/>
      <c r="B21" s="4"/>
      <c r="C21" s="4"/>
      <c r="D21" s="4"/>
      <c r="E21" s="4"/>
      <c r="F21" s="4"/>
      <c r="G21" s="4"/>
      <c r="H21" s="4"/>
      <c r="I21"/>
      <c r="J21" s="65"/>
      <c r="K21" s="66"/>
      <c r="L21" s="66"/>
      <c r="M21" s="66"/>
      <c r="X21" s="63"/>
      <c r="Y21"/>
    </row>
    <row r="22" spans="1:25" s="6" customFormat="1" x14ac:dyDescent="0.25">
      <c r="A22" s="4"/>
      <c r="B22" s="4"/>
      <c r="C22" s="4"/>
      <c r="D22" s="4"/>
      <c r="E22" s="4"/>
      <c r="F22" s="4"/>
      <c r="G22" s="4"/>
      <c r="H22" s="4"/>
      <c r="I22"/>
      <c r="J22" s="65"/>
      <c r="K22" s="66"/>
      <c r="L22" s="66"/>
      <c r="M22" s="66"/>
      <c r="X22" s="63"/>
      <c r="Y22"/>
    </row>
    <row r="23" spans="1:25" s="6" customFormat="1" x14ac:dyDescent="0.25">
      <c r="A23" s="4"/>
      <c r="B23" s="4"/>
      <c r="C23" s="4"/>
      <c r="D23" s="4"/>
      <c r="E23" s="4"/>
      <c r="F23" s="4"/>
      <c r="G23" s="4"/>
      <c r="H23" s="4"/>
      <c r="I23"/>
      <c r="J23" s="65"/>
      <c r="K23" s="66"/>
      <c r="L23" s="66"/>
      <c r="M23" s="66"/>
      <c r="X23" s="63"/>
      <c r="Y23"/>
    </row>
    <row r="24" spans="1:25" s="6" customFormat="1" x14ac:dyDescent="0.25">
      <c r="A24" s="4"/>
      <c r="B24" s="4"/>
      <c r="C24" s="4"/>
      <c r="D24" s="4"/>
      <c r="E24" s="4"/>
      <c r="F24" s="4"/>
      <c r="G24" s="4"/>
      <c r="H24" s="4"/>
      <c r="I24"/>
      <c r="J24" s="65"/>
      <c r="K24" s="66"/>
      <c r="L24" s="66"/>
      <c r="M24" s="66"/>
      <c r="X24" s="63"/>
      <c r="Y24"/>
    </row>
    <row r="25" spans="1:25" s="6" customFormat="1" x14ac:dyDescent="0.25">
      <c r="A25" s="4"/>
      <c r="B25" s="4"/>
      <c r="C25" s="4"/>
      <c r="D25" s="4"/>
      <c r="E25" s="4"/>
      <c r="F25" s="4"/>
      <c r="G25" s="4"/>
      <c r="H25" s="4"/>
      <c r="I25"/>
      <c r="J25" s="65"/>
      <c r="K25" s="66"/>
      <c r="L25" s="66"/>
      <c r="M25" s="66"/>
      <c r="X25" s="63"/>
      <c r="Y25"/>
    </row>
    <row r="26" spans="1:25" s="6" customFormat="1" x14ac:dyDescent="0.25">
      <c r="A26" s="4"/>
      <c r="B26" s="4"/>
      <c r="C26" s="4"/>
      <c r="D26" s="4"/>
      <c r="E26" s="4"/>
      <c r="F26" s="4"/>
      <c r="G26" s="4"/>
      <c r="H26" s="4"/>
      <c r="I26"/>
      <c r="J26" s="65"/>
      <c r="K26" s="66"/>
      <c r="L26" s="66"/>
      <c r="M26" s="66"/>
      <c r="X26" s="63"/>
      <c r="Y26"/>
    </row>
    <row r="27" spans="1:25" s="6" customFormat="1" x14ac:dyDescent="0.25">
      <c r="A27" s="4"/>
      <c r="B27" s="4"/>
      <c r="C27" s="4"/>
      <c r="D27" s="4"/>
      <c r="E27" s="4"/>
      <c r="F27" s="4"/>
      <c r="G27" s="4"/>
      <c r="H27" s="4"/>
      <c r="I27"/>
      <c r="J27" s="65"/>
      <c r="K27" s="66"/>
      <c r="L27" s="66"/>
      <c r="M27" s="66"/>
      <c r="X27" s="63"/>
      <c r="Y27"/>
    </row>
    <row r="28" spans="1:25" s="6" customFormat="1" x14ac:dyDescent="0.25">
      <c r="A28" s="4"/>
      <c r="B28" s="4"/>
      <c r="C28" s="4"/>
      <c r="D28" s="4"/>
      <c r="E28" s="4"/>
      <c r="F28" s="4"/>
      <c r="G28" s="4"/>
      <c r="H28" s="4"/>
      <c r="I28"/>
      <c r="J28" s="65"/>
      <c r="K28" s="66"/>
      <c r="L28" s="66"/>
      <c r="M28" s="66"/>
      <c r="X28" s="63"/>
      <c r="Y28"/>
    </row>
    <row r="29" spans="1:25" s="6" customFormat="1" x14ac:dyDescent="0.25">
      <c r="A29" s="4"/>
      <c r="B29" s="4"/>
      <c r="C29" s="4"/>
      <c r="D29" s="4"/>
      <c r="E29" s="4"/>
      <c r="F29" s="4"/>
      <c r="G29" s="4"/>
      <c r="H29" s="4"/>
      <c r="I29"/>
      <c r="J29" s="65"/>
      <c r="K29" s="66"/>
      <c r="L29" s="66"/>
      <c r="M29" s="66"/>
      <c r="X29" s="63"/>
      <c r="Y29"/>
    </row>
    <row r="30" spans="1:25" s="6" customFormat="1" x14ac:dyDescent="0.25">
      <c r="A30" s="4"/>
      <c r="B30" s="4"/>
      <c r="C30" s="4"/>
      <c r="D30" s="4"/>
      <c r="E30" s="4"/>
      <c r="F30" s="4"/>
      <c r="G30" s="4"/>
      <c r="H30" s="4"/>
      <c r="I30"/>
      <c r="J30" s="65"/>
      <c r="K30" s="66"/>
      <c r="L30" s="66"/>
      <c r="M30" s="66"/>
      <c r="X30" s="63"/>
      <c r="Y30"/>
    </row>
    <row r="31" spans="1:25" s="6" customFormat="1" x14ac:dyDescent="0.25">
      <c r="A31" s="4"/>
      <c r="B31" s="4"/>
      <c r="C31" s="4"/>
      <c r="D31" s="4"/>
      <c r="E31" s="4"/>
      <c r="F31" s="4"/>
      <c r="G31" s="4"/>
      <c r="H31" s="4"/>
      <c r="I31"/>
      <c r="J31" s="65"/>
      <c r="K31" s="66"/>
      <c r="L31" s="66"/>
      <c r="M31" s="66"/>
      <c r="X31" s="63"/>
      <c r="Y31"/>
    </row>
    <row r="32" spans="1:25" s="6" customFormat="1" x14ac:dyDescent="0.25">
      <c r="A32" s="4"/>
      <c r="B32" s="4"/>
      <c r="C32" s="4"/>
      <c r="D32" s="4"/>
      <c r="E32" s="4"/>
      <c r="F32" s="4"/>
      <c r="G32" s="4"/>
      <c r="H32" s="4"/>
      <c r="I32"/>
      <c r="J32" s="65"/>
      <c r="K32" s="66"/>
      <c r="L32" s="66"/>
      <c r="M32" s="66"/>
      <c r="X32" s="63"/>
      <c r="Y32"/>
    </row>
    <row r="33" spans="1:25" s="6" customFormat="1" x14ac:dyDescent="0.25">
      <c r="A33" s="4"/>
      <c r="B33" s="4"/>
      <c r="C33" s="4"/>
      <c r="D33" s="4"/>
      <c r="E33" s="4"/>
      <c r="F33" s="4"/>
      <c r="G33" s="4"/>
      <c r="H33" s="4"/>
      <c r="I33"/>
      <c r="J33" s="4"/>
      <c r="K33" s="66"/>
      <c r="L33" s="66"/>
      <c r="M33" s="66"/>
      <c r="X33" s="63"/>
      <c r="Y33"/>
    </row>
    <row r="34" spans="1:25" s="6" customFormat="1" x14ac:dyDescent="0.25">
      <c r="A34" s="4"/>
      <c r="B34" s="4"/>
      <c r="C34" s="4"/>
      <c r="D34" s="4"/>
      <c r="E34" s="4"/>
      <c r="F34" s="4"/>
      <c r="G34" s="4"/>
      <c r="H34" s="4"/>
      <c r="I34"/>
      <c r="J34" s="4"/>
      <c r="K34" s="66"/>
      <c r="L34" s="66"/>
      <c r="M34" s="66"/>
      <c r="X34" s="63"/>
      <c r="Y34"/>
    </row>
    <row r="35" spans="1:25" s="6" customFormat="1" x14ac:dyDescent="0.25">
      <c r="A35" s="4"/>
      <c r="B35" s="4"/>
      <c r="C35" s="4"/>
      <c r="D35" s="4"/>
      <c r="E35" s="4"/>
      <c r="F35" s="4"/>
      <c r="G35" s="4"/>
      <c r="H35" s="4"/>
      <c r="I35"/>
      <c r="J35" s="4"/>
      <c r="K35" s="66"/>
      <c r="L35" s="66"/>
      <c r="M35" s="66"/>
      <c r="X35" s="63"/>
      <c r="Y35"/>
    </row>
    <row r="36" spans="1:25" s="6" customFormat="1" x14ac:dyDescent="0.25">
      <c r="A36" s="4"/>
      <c r="B36" s="4"/>
      <c r="C36" s="4"/>
      <c r="D36" s="4"/>
      <c r="E36" s="4"/>
      <c r="F36" s="4"/>
      <c r="G36" s="4"/>
      <c r="H36" s="4"/>
      <c r="I36"/>
      <c r="J36" s="4"/>
      <c r="K36" s="66"/>
      <c r="L36" s="66"/>
      <c r="M36" s="66"/>
      <c r="X36" s="63"/>
      <c r="Y36"/>
    </row>
    <row r="37" spans="1:25" s="6" customFormat="1" x14ac:dyDescent="0.25">
      <c r="A37" s="4"/>
      <c r="B37" s="4"/>
      <c r="C37" s="4"/>
      <c r="D37" s="4"/>
      <c r="E37" s="4"/>
      <c r="F37" s="4"/>
      <c r="G37" s="4"/>
      <c r="H37" s="4"/>
      <c r="I37"/>
      <c r="J37" s="4"/>
      <c r="K37" s="66"/>
      <c r="L37" s="66"/>
      <c r="M37" s="66"/>
      <c r="X37" s="63"/>
      <c r="Y37"/>
    </row>
    <row r="38" spans="1:25" s="6" customFormat="1" x14ac:dyDescent="0.25">
      <c r="A38" s="4"/>
      <c r="B38" s="4"/>
      <c r="C38" s="4"/>
      <c r="D38" s="4"/>
      <c r="E38" s="4"/>
      <c r="F38" s="4"/>
      <c r="G38" s="4"/>
      <c r="H38" s="4"/>
      <c r="I38"/>
      <c r="J38" s="4"/>
      <c r="K38" s="66"/>
      <c r="L38" s="66"/>
      <c r="M38" s="66"/>
      <c r="X38" s="63"/>
      <c r="Y38"/>
    </row>
    <row r="39" spans="1:25" s="6" customFormat="1" x14ac:dyDescent="0.25">
      <c r="A39" s="4"/>
      <c r="B39" s="4"/>
      <c r="C39" s="4"/>
      <c r="D39" s="4"/>
      <c r="E39" s="4"/>
      <c r="F39" s="4"/>
      <c r="G39" s="4"/>
      <c r="H39" s="4"/>
      <c r="I39"/>
      <c r="J39" s="4"/>
      <c r="K39" s="66"/>
      <c r="L39" s="66"/>
      <c r="M39" s="66"/>
      <c r="X39" s="63"/>
      <c r="Y39"/>
    </row>
    <row r="40" spans="1:25" s="6" customFormat="1" x14ac:dyDescent="0.25">
      <c r="A40" s="4"/>
      <c r="B40" s="4"/>
      <c r="C40" s="4"/>
      <c r="D40" s="4"/>
      <c r="E40" s="4"/>
      <c r="F40" s="4"/>
      <c r="G40" s="4"/>
      <c r="H40" s="4"/>
      <c r="I40"/>
      <c r="J40" s="4"/>
      <c r="K40" s="66"/>
      <c r="L40" s="66"/>
      <c r="M40" s="66"/>
      <c r="X40" s="63"/>
      <c r="Y40"/>
    </row>
    <row r="41" spans="1:25" s="6" customFormat="1" x14ac:dyDescent="0.25">
      <c r="A41" s="4"/>
      <c r="B41" s="4"/>
      <c r="C41" s="4"/>
      <c r="D41" s="4"/>
      <c r="E41" s="4"/>
      <c r="F41" s="4"/>
      <c r="G41" s="4"/>
      <c r="H41" s="4"/>
      <c r="I41"/>
      <c r="J41" s="4"/>
      <c r="K41" s="66"/>
      <c r="L41" s="66"/>
      <c r="M41" s="66"/>
      <c r="X41" s="63"/>
      <c r="Y41"/>
    </row>
    <row r="42" spans="1:25" s="6" customFormat="1" x14ac:dyDescent="0.25">
      <c r="A42" s="4"/>
      <c r="B42" s="4"/>
      <c r="C42" s="4"/>
      <c r="D42" s="4"/>
      <c r="E42" s="4"/>
      <c r="F42" s="4"/>
      <c r="G42" s="4"/>
      <c r="H42" s="4"/>
      <c r="I42"/>
      <c r="J42" s="4"/>
      <c r="K42" s="66"/>
      <c r="L42" s="66"/>
      <c r="M42" s="66"/>
      <c r="X42" s="63"/>
      <c r="Y42"/>
    </row>
    <row r="43" spans="1:25" s="6" customFormat="1" x14ac:dyDescent="0.25">
      <c r="A43" s="4"/>
      <c r="B43" s="4"/>
      <c r="C43" s="4"/>
      <c r="D43" s="4"/>
      <c r="E43" s="4"/>
      <c r="F43" s="4"/>
      <c r="G43" s="4"/>
      <c r="H43" s="4"/>
      <c r="I43"/>
      <c r="J43" s="4"/>
      <c r="K43" s="66"/>
      <c r="L43" s="66"/>
      <c r="M43" s="66"/>
      <c r="X43" s="63"/>
      <c r="Y43"/>
    </row>
    <row r="44" spans="1:25" s="6" customFormat="1" x14ac:dyDescent="0.25">
      <c r="A44"/>
      <c r="B44"/>
      <c r="C44"/>
      <c r="D44"/>
      <c r="E44"/>
      <c r="F44"/>
      <c r="G44"/>
      <c r="H44"/>
      <c r="I44"/>
      <c r="J44" s="4"/>
      <c r="K44" s="66"/>
      <c r="L44" s="66"/>
      <c r="M44" s="66"/>
      <c r="X44" s="63"/>
      <c r="Y44"/>
    </row>
    <row r="45" spans="1:25" s="6" customFormat="1" x14ac:dyDescent="0.25">
      <c r="A45"/>
      <c r="B45"/>
      <c r="C45"/>
      <c r="D45"/>
      <c r="E45"/>
      <c r="F45"/>
      <c r="G45"/>
      <c r="H45"/>
      <c r="I45"/>
      <c r="J45" s="4"/>
      <c r="K45" s="66"/>
      <c r="L45" s="66"/>
      <c r="M45" s="66"/>
      <c r="X45" s="63"/>
      <c r="Y45"/>
    </row>
    <row r="46" spans="1:25" s="6" customFormat="1" x14ac:dyDescent="0.25">
      <c r="A46"/>
      <c r="B46"/>
      <c r="C46"/>
      <c r="D46"/>
      <c r="E46"/>
      <c r="F46"/>
      <c r="G46"/>
      <c r="H46"/>
      <c r="I46"/>
      <c r="J46" s="4"/>
      <c r="K46" s="66"/>
      <c r="L46" s="66"/>
      <c r="M46" s="66"/>
      <c r="X46" s="63"/>
      <c r="Y46"/>
    </row>
    <row r="47" spans="1:25" s="6" customFormat="1" x14ac:dyDescent="0.25">
      <c r="A47"/>
      <c r="B47"/>
      <c r="C47"/>
      <c r="D47"/>
      <c r="E47"/>
      <c r="F47"/>
      <c r="G47"/>
      <c r="H47"/>
      <c r="I47"/>
      <c r="J47" s="4"/>
      <c r="K47" s="66"/>
      <c r="L47" s="66"/>
      <c r="M47" s="66"/>
      <c r="X47" s="63"/>
      <c r="Y47"/>
    </row>
    <row r="48" spans="1:25" s="6" customFormat="1" x14ac:dyDescent="0.25">
      <c r="A48"/>
      <c r="B48"/>
      <c r="C48"/>
      <c r="D48"/>
      <c r="E48"/>
      <c r="F48"/>
      <c r="G48"/>
      <c r="H48"/>
      <c r="I48"/>
      <c r="J48" s="4"/>
      <c r="K48" s="66"/>
      <c r="L48" s="66"/>
      <c r="M48" s="66"/>
      <c r="X48" s="63"/>
      <c r="Y48"/>
    </row>
    <row r="49" spans="1:25" s="6" customFormat="1" x14ac:dyDescent="0.25">
      <c r="A49"/>
      <c r="B49"/>
      <c r="C49"/>
      <c r="D49"/>
      <c r="E49"/>
      <c r="F49"/>
      <c r="G49"/>
      <c r="H49"/>
      <c r="I49"/>
      <c r="J49" s="4"/>
      <c r="K49" s="66"/>
      <c r="L49" s="66"/>
      <c r="M49" s="66"/>
      <c r="X49" s="63"/>
      <c r="Y49"/>
    </row>
    <row r="50" spans="1:25" s="6" customFormat="1" x14ac:dyDescent="0.25">
      <c r="A50"/>
      <c r="B50"/>
      <c r="C50"/>
      <c r="D50"/>
      <c r="E50"/>
      <c r="F50"/>
      <c r="G50"/>
      <c r="H50"/>
      <c r="I50"/>
      <c r="J50" s="4"/>
      <c r="K50" s="66"/>
      <c r="L50" s="66"/>
      <c r="M50" s="66"/>
      <c r="X50" s="63"/>
      <c r="Y50"/>
    </row>
    <row r="51" spans="1:25" s="6" customFormat="1" x14ac:dyDescent="0.25">
      <c r="A51"/>
      <c r="B51"/>
      <c r="C51"/>
      <c r="D51"/>
      <c r="E51"/>
      <c r="F51"/>
      <c r="G51"/>
      <c r="H51"/>
      <c r="I51"/>
      <c r="J51" s="4"/>
      <c r="K51" s="66"/>
      <c r="L51" s="66"/>
      <c r="M51" s="66"/>
      <c r="X51" s="63"/>
      <c r="Y51"/>
    </row>
    <row r="52" spans="1:25" s="6" customFormat="1" x14ac:dyDescent="0.25">
      <c r="A52"/>
      <c r="B52"/>
      <c r="C52"/>
      <c r="D52"/>
      <c r="E52"/>
      <c r="F52"/>
      <c r="G52"/>
      <c r="H52"/>
      <c r="I52"/>
      <c r="J52" s="4"/>
      <c r="K52" s="66"/>
      <c r="L52" s="66"/>
      <c r="M52" s="66"/>
      <c r="X52" s="63"/>
      <c r="Y52"/>
    </row>
    <row r="53" spans="1:25" s="6" customFormat="1" x14ac:dyDescent="0.25">
      <c r="A53"/>
      <c r="B53"/>
      <c r="C53"/>
      <c r="D53"/>
      <c r="E53"/>
      <c r="F53"/>
      <c r="G53"/>
      <c r="H53"/>
      <c r="I53"/>
      <c r="J53" s="4"/>
      <c r="K53" s="66"/>
      <c r="L53" s="66"/>
      <c r="M53" s="66"/>
      <c r="X53" s="63"/>
      <c r="Y53"/>
    </row>
    <row r="54" spans="1:25" s="6" customFormat="1" x14ac:dyDescent="0.25">
      <c r="A54"/>
      <c r="B54"/>
      <c r="C54"/>
      <c r="D54"/>
      <c r="E54"/>
      <c r="F54"/>
      <c r="G54"/>
      <c r="H54"/>
      <c r="I54"/>
      <c r="J54" s="4"/>
      <c r="K54" s="66"/>
      <c r="L54" s="66"/>
      <c r="M54" s="66"/>
      <c r="X54" s="63"/>
      <c r="Y54"/>
    </row>
    <row r="55" spans="1:25" s="6" customFormat="1" x14ac:dyDescent="0.25">
      <c r="A55"/>
      <c r="B55"/>
      <c r="C55"/>
      <c r="D55"/>
      <c r="E55"/>
      <c r="F55"/>
      <c r="G55"/>
      <c r="H55"/>
      <c r="I55"/>
      <c r="J55" s="4"/>
      <c r="K55" s="66"/>
      <c r="L55" s="66"/>
      <c r="M55" s="66"/>
      <c r="X55" s="63"/>
      <c r="Y55"/>
    </row>
    <row r="56" spans="1:25" s="6" customFormat="1" x14ac:dyDescent="0.25">
      <c r="A56"/>
      <c r="B56"/>
      <c r="C56"/>
      <c r="D56"/>
      <c r="E56"/>
      <c r="F56"/>
      <c r="G56"/>
      <c r="H56"/>
      <c r="I56"/>
      <c r="J56" s="4"/>
      <c r="K56" s="66"/>
      <c r="L56" s="66"/>
      <c r="M56" s="66"/>
      <c r="X56" s="63"/>
      <c r="Y56"/>
    </row>
    <row r="57" spans="1:25" s="6" customFormat="1" x14ac:dyDescent="0.25">
      <c r="A57"/>
      <c r="B57"/>
      <c r="C57"/>
      <c r="D57"/>
      <c r="E57"/>
      <c r="F57"/>
      <c r="G57"/>
      <c r="H57"/>
      <c r="I57"/>
      <c r="J57" s="4"/>
      <c r="K57" s="66"/>
      <c r="L57" s="66"/>
      <c r="M57" s="66"/>
      <c r="X57" s="63"/>
      <c r="Y57"/>
    </row>
    <row r="58" spans="1:25" s="6" customFormat="1" x14ac:dyDescent="0.25">
      <c r="A58"/>
      <c r="B58"/>
      <c r="C58"/>
      <c r="D58"/>
      <c r="E58"/>
      <c r="F58"/>
      <c r="G58"/>
      <c r="H58"/>
      <c r="I58"/>
      <c r="J58" s="4"/>
      <c r="K58" s="66"/>
      <c r="L58" s="66"/>
      <c r="M58" s="66"/>
      <c r="X58" s="63"/>
      <c r="Y58"/>
    </row>
    <row r="59" spans="1:25" s="6" customFormat="1" x14ac:dyDescent="0.25">
      <c r="A59"/>
      <c r="B59"/>
      <c r="C59"/>
      <c r="D59"/>
      <c r="E59"/>
      <c r="F59"/>
      <c r="G59"/>
      <c r="H59"/>
      <c r="I59"/>
      <c r="J59" s="4"/>
      <c r="K59" s="66"/>
      <c r="L59" s="66"/>
      <c r="M59" s="66"/>
      <c r="X59" s="63"/>
      <c r="Y59"/>
    </row>
    <row r="60" spans="1:25" s="6" customFormat="1" x14ac:dyDescent="0.25">
      <c r="A60"/>
      <c r="B60"/>
      <c r="C60"/>
      <c r="D60"/>
      <c r="E60"/>
      <c r="F60"/>
      <c r="G60"/>
      <c r="H60"/>
      <c r="I60"/>
      <c r="J60" s="4"/>
      <c r="K60" s="66"/>
      <c r="L60" s="66"/>
      <c r="M60" s="66"/>
      <c r="X60" s="63"/>
      <c r="Y60"/>
    </row>
    <row r="61" spans="1:25" s="6" customFormat="1" x14ac:dyDescent="0.25">
      <c r="A61"/>
      <c r="B61"/>
      <c r="C61"/>
      <c r="D61"/>
      <c r="E61"/>
      <c r="F61"/>
      <c r="G61"/>
      <c r="H61"/>
      <c r="I61"/>
      <c r="J61" s="4"/>
      <c r="K61" s="66"/>
      <c r="L61" s="66"/>
      <c r="M61" s="66"/>
      <c r="X61" s="63"/>
      <c r="Y61"/>
    </row>
    <row r="62" spans="1:25" s="6" customFormat="1" x14ac:dyDescent="0.25">
      <c r="A62"/>
      <c r="B62"/>
      <c r="C62"/>
      <c r="D62"/>
      <c r="E62"/>
      <c r="F62"/>
      <c r="G62"/>
      <c r="H62"/>
      <c r="I62"/>
      <c r="J62" s="4"/>
      <c r="K62" s="66"/>
      <c r="L62" s="66"/>
      <c r="M62" s="66"/>
      <c r="X62" s="63"/>
      <c r="Y62"/>
    </row>
    <row r="63" spans="1:25" s="6" customFormat="1" x14ac:dyDescent="0.25">
      <c r="A63"/>
      <c r="B63"/>
      <c r="C63"/>
      <c r="D63"/>
      <c r="E63"/>
      <c r="F63"/>
      <c r="G63"/>
      <c r="H63"/>
      <c r="I63"/>
      <c r="J63" s="4"/>
      <c r="K63" s="66"/>
      <c r="L63" s="66"/>
      <c r="M63" s="66"/>
      <c r="X63" s="63"/>
      <c r="Y63"/>
    </row>
    <row r="64" spans="1:25" s="6" customFormat="1" x14ac:dyDescent="0.25">
      <c r="A64"/>
      <c r="B64"/>
      <c r="C64"/>
      <c r="D64"/>
      <c r="E64"/>
      <c r="F64"/>
      <c r="G64"/>
      <c r="H64"/>
      <c r="I64"/>
      <c r="J64" s="4"/>
      <c r="K64" s="66"/>
      <c r="L64" s="66"/>
      <c r="M64" s="66"/>
      <c r="X64" s="63"/>
      <c r="Y64"/>
    </row>
    <row r="65" spans="1:25" s="6" customFormat="1" x14ac:dyDescent="0.25">
      <c r="A65"/>
      <c r="B65"/>
      <c r="C65"/>
      <c r="D65"/>
      <c r="E65"/>
      <c r="F65"/>
      <c r="G65"/>
      <c r="H65"/>
      <c r="I65"/>
      <c r="J65" s="4"/>
      <c r="K65" s="66"/>
      <c r="L65" s="66"/>
      <c r="M65" s="66"/>
      <c r="X65" s="63"/>
      <c r="Y65"/>
    </row>
    <row r="66" spans="1:25" s="6" customFormat="1" x14ac:dyDescent="0.25">
      <c r="A66"/>
      <c r="B66"/>
      <c r="C66"/>
      <c r="D66"/>
      <c r="E66"/>
      <c r="F66"/>
      <c r="G66"/>
      <c r="H66"/>
      <c r="I66"/>
      <c r="J66" s="4"/>
      <c r="K66" s="66"/>
      <c r="L66" s="66"/>
      <c r="M66" s="66"/>
      <c r="X66" s="63"/>
      <c r="Y66"/>
    </row>
    <row r="67" spans="1:25" s="6" customFormat="1" x14ac:dyDescent="0.25">
      <c r="A67"/>
      <c r="B67"/>
      <c r="C67"/>
      <c r="D67"/>
      <c r="E67"/>
      <c r="F67"/>
      <c r="G67"/>
      <c r="H67"/>
      <c r="I67"/>
      <c r="J67" s="4"/>
      <c r="K67" s="66"/>
      <c r="L67" s="66"/>
      <c r="M67" s="66"/>
      <c r="X67" s="63"/>
      <c r="Y67"/>
    </row>
    <row r="68" spans="1:25" s="6" customFormat="1" x14ac:dyDescent="0.25">
      <c r="A68"/>
      <c r="B68"/>
      <c r="C68"/>
      <c r="D68"/>
      <c r="E68"/>
      <c r="F68"/>
      <c r="G68"/>
      <c r="H68"/>
      <c r="I68"/>
      <c r="J68" s="4"/>
      <c r="K68" s="66"/>
      <c r="L68" s="66"/>
      <c r="M68" s="66"/>
      <c r="X68" s="63"/>
      <c r="Y68"/>
    </row>
    <row r="69" spans="1:25" s="6" customFormat="1" x14ac:dyDescent="0.25">
      <c r="A69"/>
      <c r="B69"/>
      <c r="C69"/>
      <c r="D69"/>
      <c r="E69"/>
      <c r="F69"/>
      <c r="G69"/>
      <c r="H69"/>
      <c r="I69"/>
      <c r="J69" s="4"/>
      <c r="K69" s="66"/>
      <c r="L69" s="66"/>
      <c r="M69" s="66"/>
      <c r="X69" s="63"/>
      <c r="Y69"/>
    </row>
    <row r="70" spans="1:25" s="6" customFormat="1" x14ac:dyDescent="0.25">
      <c r="A70"/>
      <c r="B70"/>
      <c r="C70"/>
      <c r="D70"/>
      <c r="E70"/>
      <c r="F70"/>
      <c r="G70"/>
      <c r="H70"/>
      <c r="I70"/>
      <c r="J70" s="4"/>
      <c r="K70" s="66"/>
      <c r="L70" s="66"/>
      <c r="M70" s="66"/>
      <c r="X70" s="63"/>
      <c r="Y70"/>
    </row>
    <row r="71" spans="1:25" s="6" customFormat="1" x14ac:dyDescent="0.25">
      <c r="A71"/>
      <c r="B71"/>
      <c r="C71"/>
      <c r="D71"/>
      <c r="E71"/>
      <c r="F71"/>
      <c r="G71"/>
      <c r="H71"/>
      <c r="I71"/>
      <c r="J71" s="4"/>
      <c r="K71" s="66"/>
      <c r="L71" s="66"/>
      <c r="M71" s="66"/>
      <c r="X71" s="63"/>
      <c r="Y71"/>
    </row>
    <row r="72" spans="1:25" s="6" customFormat="1" x14ac:dyDescent="0.25">
      <c r="A72"/>
      <c r="B72"/>
      <c r="C72"/>
      <c r="D72"/>
      <c r="E72"/>
      <c r="F72"/>
      <c r="G72"/>
      <c r="H72"/>
      <c r="I72"/>
      <c r="J72" s="4"/>
      <c r="K72" s="66"/>
      <c r="L72" s="66"/>
      <c r="M72" s="66"/>
      <c r="X72" s="63"/>
      <c r="Y72"/>
    </row>
    <row r="73" spans="1:25" s="6" customFormat="1" x14ac:dyDescent="0.25">
      <c r="A73"/>
      <c r="B73"/>
      <c r="C73"/>
      <c r="D73"/>
      <c r="E73"/>
      <c r="F73"/>
      <c r="G73"/>
      <c r="H73"/>
      <c r="I73"/>
      <c r="J73" s="4"/>
      <c r="K73" s="66"/>
      <c r="L73" s="66"/>
      <c r="M73" s="66"/>
      <c r="X73" s="63"/>
      <c r="Y73"/>
    </row>
    <row r="74" spans="1:25" s="6" customFormat="1" x14ac:dyDescent="0.25">
      <c r="A74"/>
      <c r="B74"/>
      <c r="C74"/>
      <c r="D74"/>
      <c r="E74"/>
      <c r="F74"/>
      <c r="G74"/>
      <c r="H74"/>
      <c r="I74"/>
      <c r="J74" s="4"/>
      <c r="K74" s="66"/>
      <c r="L74" s="66"/>
      <c r="M74" s="66"/>
      <c r="X74" s="63"/>
      <c r="Y74"/>
    </row>
    <row r="75" spans="1:25" s="6" customFormat="1" x14ac:dyDescent="0.25">
      <c r="A75"/>
      <c r="B75"/>
      <c r="C75"/>
      <c r="D75"/>
      <c r="E75"/>
      <c r="F75"/>
      <c r="G75"/>
      <c r="H75"/>
      <c r="I75"/>
      <c r="J75" s="4"/>
      <c r="K75" s="66"/>
      <c r="L75" s="66"/>
      <c r="M75" s="66"/>
      <c r="X75" s="63"/>
      <c r="Y75"/>
    </row>
    <row r="76" spans="1:25" s="6" customFormat="1" x14ac:dyDescent="0.25">
      <c r="A76"/>
      <c r="B76"/>
      <c r="C76"/>
      <c r="D76"/>
      <c r="E76"/>
      <c r="F76"/>
      <c r="G76"/>
      <c r="H76"/>
      <c r="I76"/>
      <c r="J76" s="4"/>
      <c r="K76" s="66"/>
      <c r="L76" s="66"/>
      <c r="M76" s="66"/>
      <c r="X76" s="63"/>
      <c r="Y76"/>
    </row>
    <row r="77" spans="1:25" s="6" customFormat="1" x14ac:dyDescent="0.25">
      <c r="A77"/>
      <c r="B77"/>
      <c r="C77"/>
      <c r="D77"/>
      <c r="E77"/>
      <c r="F77"/>
      <c r="G77"/>
      <c r="H77"/>
      <c r="I77"/>
      <c r="J77" s="4"/>
      <c r="K77" s="66"/>
      <c r="L77" s="66"/>
      <c r="M77" s="66"/>
      <c r="X77" s="63"/>
      <c r="Y77"/>
    </row>
    <row r="78" spans="1:25" s="6" customFormat="1" x14ac:dyDescent="0.25">
      <c r="A78"/>
      <c r="B78"/>
      <c r="C78"/>
      <c r="D78"/>
      <c r="E78"/>
      <c r="F78"/>
      <c r="G78"/>
      <c r="H78"/>
      <c r="I78"/>
      <c r="J78" s="4"/>
      <c r="K78" s="66"/>
      <c r="L78" s="66"/>
      <c r="M78" s="66"/>
      <c r="X78" s="63"/>
      <c r="Y78"/>
    </row>
    <row r="79" spans="1:25" s="6" customFormat="1" x14ac:dyDescent="0.25">
      <c r="A79"/>
      <c r="B79"/>
      <c r="C79"/>
      <c r="D79"/>
      <c r="E79"/>
      <c r="F79"/>
      <c r="G79"/>
      <c r="H79"/>
      <c r="I79"/>
      <c r="J79" s="4"/>
      <c r="K79" s="66"/>
      <c r="L79" s="66"/>
      <c r="M79" s="66"/>
      <c r="X79" s="63"/>
      <c r="Y79"/>
    </row>
    <row r="80" spans="1:25" s="6" customFormat="1" x14ac:dyDescent="0.25">
      <c r="A80"/>
      <c r="B80"/>
      <c r="C80"/>
      <c r="D80"/>
      <c r="E80"/>
      <c r="F80"/>
      <c r="G80"/>
      <c r="H80"/>
      <c r="I80"/>
      <c r="J80" s="4"/>
      <c r="K80" s="66"/>
      <c r="L80" s="66"/>
      <c r="M80" s="66"/>
      <c r="X80" s="63"/>
      <c r="Y80"/>
    </row>
    <row r="81" spans="1:25" s="6" customFormat="1" x14ac:dyDescent="0.25">
      <c r="A81"/>
      <c r="B81"/>
      <c r="C81"/>
      <c r="D81"/>
      <c r="E81"/>
      <c r="F81"/>
      <c r="G81"/>
      <c r="H81"/>
      <c r="I81"/>
      <c r="J81" s="4"/>
      <c r="K81" s="66"/>
      <c r="L81" s="66"/>
      <c r="M81" s="66"/>
      <c r="X81" s="63"/>
      <c r="Y81"/>
    </row>
    <row r="82" spans="1:25" s="6" customFormat="1" x14ac:dyDescent="0.25">
      <c r="A82"/>
      <c r="B82"/>
      <c r="C82"/>
      <c r="D82"/>
      <c r="E82"/>
      <c r="F82"/>
      <c r="G82"/>
      <c r="H82"/>
      <c r="I82"/>
      <c r="J82" s="4"/>
      <c r="K82" s="66"/>
      <c r="L82" s="66"/>
      <c r="M82" s="66"/>
      <c r="X82" s="63"/>
      <c r="Y82"/>
    </row>
    <row r="83" spans="1:25" s="6" customFormat="1" x14ac:dyDescent="0.25">
      <c r="A83"/>
      <c r="B83"/>
      <c r="C83"/>
      <c r="D83"/>
      <c r="E83"/>
      <c r="F83"/>
      <c r="G83"/>
      <c r="H83"/>
      <c r="I83"/>
      <c r="J83" s="4"/>
      <c r="K83" s="66"/>
      <c r="L83" s="66"/>
      <c r="M83" s="66"/>
      <c r="X83" s="63"/>
      <c r="Y83"/>
    </row>
    <row r="84" spans="1:25" s="6" customFormat="1" x14ac:dyDescent="0.25">
      <c r="A84"/>
      <c r="B84"/>
      <c r="C84"/>
      <c r="D84"/>
      <c r="E84"/>
      <c r="F84"/>
      <c r="G84"/>
      <c r="H84"/>
      <c r="I84"/>
      <c r="J84" s="4"/>
      <c r="K84" s="66"/>
      <c r="L84" s="66"/>
      <c r="M84" s="66"/>
      <c r="X84" s="63"/>
      <c r="Y84"/>
    </row>
    <row r="85" spans="1:25" s="6" customFormat="1" x14ac:dyDescent="0.25">
      <c r="A85"/>
      <c r="B85"/>
      <c r="C85"/>
      <c r="D85"/>
      <c r="E85"/>
      <c r="F85"/>
      <c r="G85"/>
      <c r="H85"/>
      <c r="I85"/>
      <c r="J85" s="4"/>
      <c r="K85" s="66"/>
      <c r="L85" s="66"/>
      <c r="M85" s="66"/>
      <c r="X85" s="63"/>
      <c r="Y85"/>
    </row>
    <row r="86" spans="1:25" s="6" customFormat="1" x14ac:dyDescent="0.25">
      <c r="A86"/>
      <c r="B86"/>
      <c r="C86"/>
      <c r="D86"/>
      <c r="E86"/>
      <c r="F86"/>
      <c r="G86"/>
      <c r="H86"/>
      <c r="I86"/>
      <c r="J86" s="4"/>
      <c r="K86" s="66"/>
      <c r="L86" s="66"/>
      <c r="M86" s="66"/>
      <c r="X86" s="63"/>
      <c r="Y86"/>
    </row>
    <row r="87" spans="1:25" s="6" customFormat="1" x14ac:dyDescent="0.25">
      <c r="A87"/>
      <c r="B87"/>
      <c r="C87"/>
      <c r="D87"/>
      <c r="E87"/>
      <c r="F87"/>
      <c r="G87"/>
      <c r="H87"/>
      <c r="I87"/>
      <c r="J87" s="4"/>
      <c r="K87" s="66"/>
      <c r="L87" s="66"/>
      <c r="M87" s="66"/>
      <c r="X87" s="63"/>
      <c r="Y87"/>
    </row>
    <row r="88" spans="1:25" s="6" customFormat="1" x14ac:dyDescent="0.25">
      <c r="A88"/>
      <c r="B88"/>
      <c r="C88"/>
      <c r="D88"/>
      <c r="E88"/>
      <c r="F88"/>
      <c r="G88"/>
      <c r="H88"/>
      <c r="I88"/>
      <c r="J88" s="4"/>
      <c r="K88" s="66"/>
      <c r="L88" s="66"/>
      <c r="M88" s="66"/>
      <c r="X88" s="63"/>
      <c r="Y88"/>
    </row>
    <row r="89" spans="1:25" s="6" customFormat="1" x14ac:dyDescent="0.25">
      <c r="A89"/>
      <c r="B89"/>
      <c r="C89"/>
      <c r="D89"/>
      <c r="E89"/>
      <c r="F89"/>
      <c r="G89"/>
      <c r="H89"/>
      <c r="I89"/>
      <c r="J89" s="4"/>
      <c r="K89" s="66"/>
      <c r="L89" s="66"/>
      <c r="M89" s="66"/>
      <c r="X89" s="63"/>
      <c r="Y89"/>
    </row>
    <row r="90" spans="1:25" s="6" customFormat="1" x14ac:dyDescent="0.25">
      <c r="A90"/>
      <c r="B90"/>
      <c r="C90"/>
      <c r="D90"/>
      <c r="E90"/>
      <c r="F90"/>
      <c r="G90"/>
      <c r="H90"/>
      <c r="I90"/>
      <c r="J90" s="4"/>
      <c r="K90" s="66"/>
      <c r="L90" s="66"/>
      <c r="M90" s="66"/>
      <c r="X90" s="63"/>
      <c r="Y90"/>
    </row>
    <row r="91" spans="1:25" s="6" customFormat="1" x14ac:dyDescent="0.25">
      <c r="A91"/>
      <c r="B91"/>
      <c r="C91"/>
      <c r="D91"/>
      <c r="E91"/>
      <c r="F91"/>
      <c r="G91"/>
      <c r="H91"/>
      <c r="I91"/>
      <c r="J91" s="4"/>
      <c r="K91" s="66"/>
      <c r="L91" s="66"/>
      <c r="M91" s="66"/>
      <c r="X91" s="63"/>
      <c r="Y91"/>
    </row>
    <row r="92" spans="1:25" s="6" customFormat="1" x14ac:dyDescent="0.25">
      <c r="A92"/>
      <c r="B92"/>
      <c r="C92"/>
      <c r="D92"/>
      <c r="E92"/>
      <c r="F92"/>
      <c r="G92"/>
      <c r="H92"/>
      <c r="I92"/>
      <c r="J92" s="4"/>
      <c r="K92" s="66"/>
      <c r="L92" s="66"/>
      <c r="M92" s="66"/>
      <c r="X92" s="63"/>
      <c r="Y92"/>
    </row>
    <row r="93" spans="1:25" s="6" customFormat="1" x14ac:dyDescent="0.25">
      <c r="A93"/>
      <c r="B93"/>
      <c r="C93"/>
      <c r="D93"/>
      <c r="E93"/>
      <c r="F93"/>
      <c r="G93"/>
      <c r="H93"/>
      <c r="I93"/>
      <c r="J93" s="4"/>
      <c r="K93" s="66"/>
      <c r="L93" s="66"/>
      <c r="M93" s="66"/>
      <c r="X93" s="63"/>
      <c r="Y93"/>
    </row>
    <row r="94" spans="1:25" s="6" customFormat="1" x14ac:dyDescent="0.25">
      <c r="A94"/>
      <c r="B94"/>
      <c r="C94"/>
      <c r="D94"/>
      <c r="E94"/>
      <c r="F94"/>
      <c r="G94"/>
      <c r="H94"/>
      <c r="I94"/>
      <c r="J94" s="4"/>
      <c r="K94" s="66"/>
      <c r="L94" s="66"/>
      <c r="M94" s="66"/>
      <c r="X94" s="63"/>
      <c r="Y94"/>
    </row>
    <row r="95" spans="1:25" s="6" customFormat="1" x14ac:dyDescent="0.25">
      <c r="A95"/>
      <c r="B95"/>
      <c r="C95"/>
      <c r="D95"/>
      <c r="E95"/>
      <c r="F95"/>
      <c r="G95"/>
      <c r="H95"/>
      <c r="I95"/>
      <c r="J95" s="4"/>
      <c r="K95" s="66"/>
      <c r="L95" s="66"/>
      <c r="M95" s="66"/>
      <c r="X95" s="63"/>
      <c r="Y95"/>
    </row>
  </sheetData>
  <mergeCells count="24">
    <mergeCell ref="O6:O7"/>
    <mergeCell ref="A5:W5"/>
    <mergeCell ref="A6:A7"/>
    <mergeCell ref="B6:B7"/>
    <mergeCell ref="C6:C7"/>
    <mergeCell ref="D6:D7"/>
    <mergeCell ref="E6:E7"/>
    <mergeCell ref="F6:F7"/>
    <mergeCell ref="G6:G7"/>
    <mergeCell ref="H6:H7"/>
    <mergeCell ref="I6:I7"/>
    <mergeCell ref="J6:J7"/>
    <mergeCell ref="K6:K7"/>
    <mergeCell ref="L6:L7"/>
    <mergeCell ref="M6:M7"/>
    <mergeCell ref="N6:N7"/>
    <mergeCell ref="X6:X7"/>
    <mergeCell ref="X14:X16"/>
    <mergeCell ref="P6:P7"/>
    <mergeCell ref="Q6:Q7"/>
    <mergeCell ref="R6:S6"/>
    <mergeCell ref="T6:T7"/>
    <mergeCell ref="U6:V6"/>
    <mergeCell ref="W6:W7"/>
  </mergeCells>
  <pageMargins left="0.70866141732283472" right="0.70866141732283472" top="0.78740157480314965" bottom="0.78740157480314965" header="0.31496062992125984" footer="0.31496062992125984"/>
  <pageSetup paperSize="9" scale="40" firstPageNumber="184" fitToHeight="0" orientation="landscape" useFirstPageNumber="1" r:id="rId1"/>
  <headerFooter>
    <oddFooter>&amp;L&amp;"Arial,Kurzíva"&amp;12Zastupitelstvo Olomouckého kraje 16.12.2024
10.1. - Rozpočet Olomouckého kraje na rok 2025 - návrh rozpočtu 
Příloha č. 5e) - Dotační projekty - investiční&amp;R&amp;"Arial,Kurzíva"&amp;12Strana &amp;P (celkem 205)</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00"/>
    <pageSetUpPr fitToPage="1"/>
  </sheetPr>
  <dimension ref="A1:X100"/>
  <sheetViews>
    <sheetView showGridLines="0" view="pageBreakPreview" topLeftCell="A7" zoomScale="70" zoomScaleNormal="70" zoomScaleSheetLayoutView="70" workbookViewId="0">
      <selection activeCell="U9" sqref="U9:V19"/>
    </sheetView>
  </sheetViews>
  <sheetFormatPr defaultColWidth="9.140625" defaultRowHeight="15" outlineLevelCol="1" x14ac:dyDescent="0.25"/>
  <cols>
    <col min="1" max="1" width="5.42578125" customWidth="1"/>
    <col min="2" max="2" width="5.7109375" customWidth="1"/>
    <col min="3" max="3" width="7.7109375" hidden="1" customWidth="1" outlineLevel="1"/>
    <col min="4" max="4" width="6.42578125" hidden="1" customWidth="1" outlineLevel="1"/>
    <col min="5" max="5" width="6.140625" customWidth="1" collapsed="1"/>
    <col min="6" max="6" width="15.5703125" hidden="1" customWidth="1" outlineLevel="1"/>
    <col min="7" max="7" width="37.85546875" customWidth="1" collapsed="1"/>
    <col min="8" max="8" width="46.5703125" customWidth="1"/>
    <col min="9" max="9" width="7.140625" customWidth="1"/>
    <col min="10" max="10" width="14.7109375" style="4" customWidth="1"/>
    <col min="11" max="11" width="17.7109375" style="6" customWidth="1"/>
    <col min="12" max="12" width="14.85546875" style="6" customWidth="1"/>
    <col min="13" max="13" width="13.5703125" style="6" customWidth="1"/>
    <col min="14" max="14" width="13.7109375" style="6" customWidth="1"/>
    <col min="15" max="15" width="14.7109375" style="6" customWidth="1"/>
    <col min="16" max="16" width="14.85546875" style="6" customWidth="1"/>
    <col min="17" max="19" width="16.7109375" style="6" customWidth="1"/>
    <col min="20" max="20" width="13.28515625" style="6" customWidth="1"/>
    <col min="21" max="21" width="12.7109375" style="6" customWidth="1"/>
    <col min="22" max="23" width="14.42578125" style="6" customWidth="1"/>
    <col min="24" max="24" width="17.7109375" style="63" customWidth="1"/>
  </cols>
  <sheetData>
    <row r="1" spans="1:24" ht="20.25" x14ac:dyDescent="0.3">
      <c r="A1" s="86" t="s">
        <v>23</v>
      </c>
      <c r="B1" s="1"/>
      <c r="C1" s="1"/>
      <c r="D1" s="1"/>
      <c r="E1" s="1"/>
      <c r="F1" s="2"/>
      <c r="G1" s="1"/>
      <c r="H1" s="3"/>
      <c r="I1" s="1"/>
      <c r="K1" s="5"/>
      <c r="N1" s="7"/>
      <c r="O1" s="7"/>
      <c r="Q1" s="7"/>
      <c r="R1" s="7"/>
      <c r="S1" s="7"/>
      <c r="T1" s="8"/>
      <c r="U1" s="9"/>
      <c r="V1"/>
      <c r="W1"/>
      <c r="X1"/>
    </row>
    <row r="2" spans="1:24" ht="15.75" x14ac:dyDescent="0.25">
      <c r="A2" s="95" t="s">
        <v>0</v>
      </c>
      <c r="B2" s="87"/>
      <c r="C2" s="87"/>
      <c r="D2" s="96"/>
      <c r="E2" s="96"/>
      <c r="F2" s="89"/>
      <c r="G2" s="90" t="s">
        <v>24</v>
      </c>
      <c r="H2" s="91" t="s">
        <v>51</v>
      </c>
      <c r="I2" s="11"/>
      <c r="K2" s="5"/>
      <c r="N2" s="12"/>
      <c r="O2" s="12"/>
      <c r="Q2" s="12"/>
      <c r="R2" s="12"/>
      <c r="S2" s="12"/>
      <c r="T2" s="13"/>
      <c r="U2" s="9"/>
      <c r="V2"/>
      <c r="W2"/>
      <c r="X2"/>
    </row>
    <row r="3" spans="1:24" ht="15.75" x14ac:dyDescent="0.25">
      <c r="A3" s="92"/>
      <c r="B3" s="87"/>
      <c r="C3" s="87"/>
      <c r="D3" s="96"/>
      <c r="E3" s="96"/>
      <c r="F3" s="89"/>
      <c r="G3" s="93" t="s">
        <v>1</v>
      </c>
      <c r="H3" s="94"/>
      <c r="I3" s="11"/>
      <c r="K3" s="5"/>
      <c r="N3" s="12"/>
      <c r="O3" s="12"/>
      <c r="Q3" s="12"/>
      <c r="R3" s="12"/>
      <c r="S3" s="12"/>
      <c r="T3" s="13"/>
      <c r="U3" s="9"/>
      <c r="V3"/>
      <c r="W3"/>
      <c r="X3"/>
    </row>
    <row r="4" spans="1:24" ht="17.25" customHeight="1" x14ac:dyDescent="0.25">
      <c r="A4" s="15"/>
      <c r="B4" s="15"/>
      <c r="C4" s="15"/>
      <c r="D4" s="15"/>
      <c r="E4" s="15"/>
      <c r="F4" s="15"/>
      <c r="G4" s="15"/>
      <c r="H4" s="15"/>
      <c r="I4" s="15"/>
      <c r="J4" s="15"/>
      <c r="K4" s="15"/>
      <c r="L4" s="16"/>
      <c r="M4" s="15"/>
      <c r="N4" s="16"/>
      <c r="O4" s="15"/>
      <c r="P4" s="15"/>
      <c r="Q4" s="15"/>
      <c r="R4" s="15"/>
      <c r="S4" s="15"/>
      <c r="T4" s="15"/>
      <c r="U4" s="15"/>
      <c r="V4" s="15"/>
      <c r="W4" s="17" t="s">
        <v>2</v>
      </c>
      <c r="X4" s="17"/>
    </row>
    <row r="5" spans="1:24" ht="25.5" customHeight="1" x14ac:dyDescent="0.25">
      <c r="A5" s="425" t="s">
        <v>52</v>
      </c>
      <c r="B5" s="426"/>
      <c r="C5" s="426"/>
      <c r="D5" s="426"/>
      <c r="E5" s="426"/>
      <c r="F5" s="426"/>
      <c r="G5" s="426"/>
      <c r="H5" s="426"/>
      <c r="I5" s="426"/>
      <c r="J5" s="426"/>
      <c r="K5" s="426"/>
      <c r="L5" s="426"/>
      <c r="M5" s="426"/>
      <c r="N5" s="426"/>
      <c r="O5" s="426"/>
      <c r="P5" s="426"/>
      <c r="Q5" s="426"/>
      <c r="R5" s="426"/>
      <c r="S5" s="426"/>
      <c r="T5" s="426"/>
      <c r="U5" s="426"/>
      <c r="V5" s="426"/>
      <c r="W5" s="427"/>
      <c r="X5" s="18"/>
    </row>
    <row r="6" spans="1:24" ht="25.5" customHeight="1" x14ac:dyDescent="0.25">
      <c r="A6" s="428" t="s">
        <v>3</v>
      </c>
      <c r="B6" s="428" t="s">
        <v>4</v>
      </c>
      <c r="C6" s="429" t="s">
        <v>5</v>
      </c>
      <c r="D6" s="429" t="s">
        <v>6</v>
      </c>
      <c r="E6" s="430" t="s">
        <v>7</v>
      </c>
      <c r="F6" s="429" t="s">
        <v>8</v>
      </c>
      <c r="G6" s="429" t="s">
        <v>9</v>
      </c>
      <c r="H6" s="432" t="s">
        <v>10</v>
      </c>
      <c r="I6" s="433" t="s">
        <v>11</v>
      </c>
      <c r="J6" s="432" t="s">
        <v>12</v>
      </c>
      <c r="K6" s="432" t="s">
        <v>13</v>
      </c>
      <c r="L6" s="434" t="s">
        <v>14</v>
      </c>
      <c r="M6" s="434" t="s">
        <v>15</v>
      </c>
      <c r="N6" s="432" t="s">
        <v>22</v>
      </c>
      <c r="O6" s="424" t="s">
        <v>195</v>
      </c>
      <c r="P6" s="420" t="s">
        <v>196</v>
      </c>
      <c r="Q6" s="420" t="s">
        <v>197</v>
      </c>
      <c r="R6" s="422" t="s">
        <v>21</v>
      </c>
      <c r="S6" s="423"/>
      <c r="T6" s="420" t="s">
        <v>198</v>
      </c>
      <c r="U6" s="422" t="s">
        <v>21</v>
      </c>
      <c r="V6" s="423"/>
      <c r="W6" s="424" t="s">
        <v>199</v>
      </c>
      <c r="X6" s="418" t="s">
        <v>16</v>
      </c>
    </row>
    <row r="7" spans="1:24" ht="81" customHeight="1" x14ac:dyDescent="0.25">
      <c r="A7" s="428"/>
      <c r="B7" s="428"/>
      <c r="C7" s="429"/>
      <c r="D7" s="429"/>
      <c r="E7" s="431"/>
      <c r="F7" s="429"/>
      <c r="G7" s="429"/>
      <c r="H7" s="432"/>
      <c r="I7" s="433"/>
      <c r="J7" s="432"/>
      <c r="K7" s="432"/>
      <c r="L7" s="435"/>
      <c r="M7" s="435"/>
      <c r="N7" s="432"/>
      <c r="O7" s="424"/>
      <c r="P7" s="421"/>
      <c r="Q7" s="421"/>
      <c r="R7" s="19" t="s">
        <v>128</v>
      </c>
      <c r="S7" s="19" t="s">
        <v>130</v>
      </c>
      <c r="T7" s="421"/>
      <c r="U7" s="75" t="s">
        <v>19</v>
      </c>
      <c r="V7" s="19" t="s">
        <v>20</v>
      </c>
      <c r="W7" s="424"/>
      <c r="X7" s="418"/>
    </row>
    <row r="8" spans="1:24" s="25" customFormat="1" ht="25.5" customHeight="1" x14ac:dyDescent="0.3">
      <c r="A8" s="20" t="s">
        <v>176</v>
      </c>
      <c r="B8" s="21"/>
      <c r="C8" s="21"/>
      <c r="D8" s="21"/>
      <c r="E8" s="21"/>
      <c r="F8" s="21"/>
      <c r="G8" s="21"/>
      <c r="H8" s="21"/>
      <c r="I8" s="21"/>
      <c r="J8" s="21"/>
      <c r="K8" s="22">
        <f>SUM(K9:K13)</f>
        <v>1019271</v>
      </c>
      <c r="L8" s="22">
        <f t="shared" ref="L8:M8" si="0">SUM(L9:L13)</f>
        <v>619130</v>
      </c>
      <c r="M8" s="22">
        <f t="shared" si="0"/>
        <v>400141</v>
      </c>
      <c r="N8" s="22"/>
      <c r="O8" s="22">
        <f t="shared" ref="O8:W8" si="1">SUM(O9:O13)</f>
        <v>471102</v>
      </c>
      <c r="P8" s="23">
        <f t="shared" si="1"/>
        <v>91978</v>
      </c>
      <c r="Q8" s="23">
        <f>SUM(Q9:Q13)</f>
        <v>50756</v>
      </c>
      <c r="R8" s="23">
        <f>SUM(R9:R13)</f>
        <v>50027</v>
      </c>
      <c r="S8" s="23">
        <f>SUM(S9:S13)</f>
        <v>729</v>
      </c>
      <c r="T8" s="23">
        <f t="shared" si="1"/>
        <v>41222</v>
      </c>
      <c r="U8" s="23">
        <f>SUM(U9:U13)</f>
        <v>15709</v>
      </c>
      <c r="V8" s="23">
        <f>SUM(V9:V13)</f>
        <v>25513</v>
      </c>
      <c r="W8" s="22">
        <f t="shared" si="1"/>
        <v>456191</v>
      </c>
      <c r="X8" s="24"/>
    </row>
    <row r="9" spans="1:24" s="117" customFormat="1" ht="93.75" customHeight="1" x14ac:dyDescent="0.25">
      <c r="A9" s="111">
        <v>1</v>
      </c>
      <c r="B9" s="39" t="s">
        <v>30</v>
      </c>
      <c r="C9" s="111">
        <v>2212</v>
      </c>
      <c r="D9" s="111">
        <v>6121</v>
      </c>
      <c r="E9" s="111">
        <v>61</v>
      </c>
      <c r="F9" s="230">
        <v>60004100040</v>
      </c>
      <c r="G9" s="231" t="s">
        <v>53</v>
      </c>
      <c r="H9" s="232" t="s">
        <v>58</v>
      </c>
      <c r="I9" s="112" t="s">
        <v>54</v>
      </c>
      <c r="J9" s="112" t="s">
        <v>135</v>
      </c>
      <c r="K9" s="113">
        <f>418415+106</f>
        <v>418521</v>
      </c>
      <c r="L9" s="113">
        <v>269183</v>
      </c>
      <c r="M9" s="113">
        <f t="shared" ref="M9:M10" si="2">K9-L9</f>
        <v>149338</v>
      </c>
      <c r="N9" s="114" t="s">
        <v>55</v>
      </c>
      <c r="O9" s="115">
        <f>375504+42206+652-546</f>
        <v>417816</v>
      </c>
      <c r="P9" s="196">
        <f>Q9+T9</f>
        <v>678</v>
      </c>
      <c r="Q9" s="176">
        <f>R9+S9</f>
        <v>0</v>
      </c>
      <c r="R9" s="115">
        <v>0</v>
      </c>
      <c r="S9" s="115">
        <v>0</v>
      </c>
      <c r="T9" s="176">
        <f>U9+V9</f>
        <v>678</v>
      </c>
      <c r="U9" s="116">
        <v>0</v>
      </c>
      <c r="V9" s="116">
        <v>678</v>
      </c>
      <c r="W9" s="116">
        <f>K9-O9-P9</f>
        <v>27</v>
      </c>
      <c r="X9" s="120" t="s">
        <v>99</v>
      </c>
    </row>
    <row r="10" spans="1:24" s="119" customFormat="1" ht="92.25" customHeight="1" x14ac:dyDescent="0.25">
      <c r="A10" s="111">
        <v>2</v>
      </c>
      <c r="B10" s="111" t="s">
        <v>33</v>
      </c>
      <c r="C10" s="111">
        <v>2212</v>
      </c>
      <c r="D10" s="111">
        <v>6121</v>
      </c>
      <c r="E10" s="111">
        <v>61</v>
      </c>
      <c r="F10" s="230">
        <v>60004100908</v>
      </c>
      <c r="G10" s="118" t="s">
        <v>56</v>
      </c>
      <c r="H10" s="233" t="s">
        <v>134</v>
      </c>
      <c r="I10" s="112"/>
      <c r="J10" s="112" t="s">
        <v>31</v>
      </c>
      <c r="K10" s="113">
        <v>155171</v>
      </c>
      <c r="L10" s="113">
        <v>93517</v>
      </c>
      <c r="M10" s="113">
        <f t="shared" si="2"/>
        <v>61654</v>
      </c>
      <c r="N10" s="114" t="s">
        <v>80</v>
      </c>
      <c r="O10" s="115">
        <v>45780</v>
      </c>
      <c r="P10" s="405">
        <f t="shared" ref="P10" si="3">Q10+T10</f>
        <v>50300</v>
      </c>
      <c r="Q10" s="176">
        <f t="shared" ref="Q10" si="4">R10+S10</f>
        <v>28300</v>
      </c>
      <c r="R10" s="115">
        <v>28300</v>
      </c>
      <c r="S10" s="115">
        <v>0</v>
      </c>
      <c r="T10" s="176">
        <f t="shared" ref="T10" si="5">U10+V10</f>
        <v>22000</v>
      </c>
      <c r="U10" s="116">
        <v>10300</v>
      </c>
      <c r="V10" s="116">
        <v>11700</v>
      </c>
      <c r="W10" s="116">
        <f t="shared" ref="W10" si="6">K10-O10-P10</f>
        <v>59091</v>
      </c>
      <c r="X10" s="120"/>
    </row>
    <row r="11" spans="1:24" s="119" customFormat="1" ht="110.25" customHeight="1" x14ac:dyDescent="0.25">
      <c r="A11" s="111">
        <v>3</v>
      </c>
      <c r="B11" s="111" t="s">
        <v>81</v>
      </c>
      <c r="C11" s="111">
        <v>2212</v>
      </c>
      <c r="D11" s="111">
        <v>6121</v>
      </c>
      <c r="E11" s="111">
        <v>61</v>
      </c>
      <c r="F11" s="230">
        <v>60004100961</v>
      </c>
      <c r="G11" s="118" t="s">
        <v>200</v>
      </c>
      <c r="H11" s="233" t="s">
        <v>206</v>
      </c>
      <c r="I11" s="112"/>
      <c r="J11" s="112" t="s">
        <v>31</v>
      </c>
      <c r="K11" s="113">
        <v>204054</v>
      </c>
      <c r="L11" s="113">
        <v>119000</v>
      </c>
      <c r="M11" s="113">
        <f t="shared" ref="M11" si="7">K11-L11</f>
        <v>85054</v>
      </c>
      <c r="N11" s="114" t="s">
        <v>229</v>
      </c>
      <c r="O11" s="115">
        <v>4806</v>
      </c>
      <c r="P11" s="383">
        <f t="shared" ref="P11" si="8">Q11+T11</f>
        <v>15000</v>
      </c>
      <c r="Q11" s="176">
        <f>R11+S11</f>
        <v>9325</v>
      </c>
      <c r="R11" s="129">
        <v>9325</v>
      </c>
      <c r="S11" s="129">
        <v>0</v>
      </c>
      <c r="T11" s="176">
        <f>U11+V11</f>
        <v>5675</v>
      </c>
      <c r="U11" s="130">
        <f>7900/2</f>
        <v>3950</v>
      </c>
      <c r="V11" s="130">
        <f>3450/2</f>
        <v>1725</v>
      </c>
      <c r="W11" s="116">
        <f t="shared" ref="W11" si="9">K11-O11-P11</f>
        <v>184248</v>
      </c>
      <c r="X11" s="192" t="s">
        <v>267</v>
      </c>
    </row>
    <row r="12" spans="1:24" s="119" customFormat="1" ht="68.25" customHeight="1" x14ac:dyDescent="0.25">
      <c r="A12" s="111">
        <v>4</v>
      </c>
      <c r="B12" s="111" t="s">
        <v>81</v>
      </c>
      <c r="C12" s="111">
        <v>2212</v>
      </c>
      <c r="D12" s="111">
        <v>6121</v>
      </c>
      <c r="E12" s="111">
        <v>61</v>
      </c>
      <c r="F12" s="230">
        <v>60004101526</v>
      </c>
      <c r="G12" s="118" t="s">
        <v>126</v>
      </c>
      <c r="H12" s="233" t="s">
        <v>125</v>
      </c>
      <c r="I12" s="112"/>
      <c r="J12" s="112" t="s">
        <v>31</v>
      </c>
      <c r="K12" s="113">
        <v>91525</v>
      </c>
      <c r="L12" s="113">
        <f>49346+3084</f>
        <v>52430</v>
      </c>
      <c r="M12" s="113">
        <f>K12-L12</f>
        <v>39095</v>
      </c>
      <c r="N12" s="114" t="s">
        <v>229</v>
      </c>
      <c r="O12" s="115">
        <v>2700</v>
      </c>
      <c r="P12" s="128">
        <f>Q12+T12</f>
        <v>21000</v>
      </c>
      <c r="Q12" s="176">
        <f t="shared" ref="Q12:Q13" si="10">R12+S12</f>
        <v>13131</v>
      </c>
      <c r="R12" s="129">
        <v>12402</v>
      </c>
      <c r="S12" s="129">
        <v>729</v>
      </c>
      <c r="T12" s="176">
        <f t="shared" ref="T12" si="11">U12+V12</f>
        <v>7869</v>
      </c>
      <c r="U12" s="130">
        <f>2918/2</f>
        <v>1459</v>
      </c>
      <c r="V12" s="130">
        <f>12820/2</f>
        <v>6410</v>
      </c>
      <c r="W12" s="116">
        <f>K12-O12-P12</f>
        <v>67825</v>
      </c>
      <c r="X12" s="192" t="s">
        <v>268</v>
      </c>
    </row>
    <row r="13" spans="1:24" s="119" customFormat="1" ht="143.25" customHeight="1" x14ac:dyDescent="0.25">
      <c r="A13" s="111">
        <v>5</v>
      </c>
      <c r="B13" s="111" t="s">
        <v>30</v>
      </c>
      <c r="C13" s="111">
        <v>2212</v>
      </c>
      <c r="D13" s="111">
        <v>6121</v>
      </c>
      <c r="E13" s="111">
        <v>61</v>
      </c>
      <c r="F13" s="412">
        <v>60004101790</v>
      </c>
      <c r="G13" s="118" t="s">
        <v>230</v>
      </c>
      <c r="H13" s="234" t="s">
        <v>207</v>
      </c>
      <c r="I13" s="112"/>
      <c r="J13" s="112" t="s">
        <v>31</v>
      </c>
      <c r="K13" s="113">
        <v>150000</v>
      </c>
      <c r="L13" s="113">
        <v>85000</v>
      </c>
      <c r="M13" s="113">
        <f>K13-L13</f>
        <v>65000</v>
      </c>
      <c r="N13" s="114" t="s">
        <v>229</v>
      </c>
      <c r="O13" s="115">
        <v>0</v>
      </c>
      <c r="P13" s="383">
        <f>Q13+T13</f>
        <v>5000</v>
      </c>
      <c r="Q13" s="176">
        <f t="shared" si="10"/>
        <v>0</v>
      </c>
      <c r="R13" s="129">
        <v>0</v>
      </c>
      <c r="S13" s="129">
        <v>0</v>
      </c>
      <c r="T13" s="176">
        <f>U13+V13</f>
        <v>5000</v>
      </c>
      <c r="U13" s="130">
        <v>0</v>
      </c>
      <c r="V13" s="130">
        <v>5000</v>
      </c>
      <c r="W13" s="116">
        <f>K13-O13-P13</f>
        <v>145000</v>
      </c>
      <c r="X13" s="235"/>
    </row>
    <row r="14" spans="1:24" s="25" customFormat="1" ht="25.5" customHeight="1" x14ac:dyDescent="0.3">
      <c r="A14" s="46" t="s">
        <v>18</v>
      </c>
      <c r="B14" s="47"/>
      <c r="C14" s="47"/>
      <c r="D14" s="47"/>
      <c r="E14" s="47"/>
      <c r="F14" s="47"/>
      <c r="G14" s="47"/>
      <c r="H14" s="47"/>
      <c r="I14" s="47"/>
      <c r="J14" s="47"/>
      <c r="K14" s="48">
        <f>SUM(K15:K15)</f>
        <v>421000</v>
      </c>
      <c r="L14" s="48">
        <f>SUM(L15:L15)</f>
        <v>240000</v>
      </c>
      <c r="M14" s="48">
        <f>SUM(M15:M15)</f>
        <v>181000</v>
      </c>
      <c r="N14" s="48"/>
      <c r="O14" s="48">
        <f t="shared" ref="O14:W14" si="12">SUM(O15:O15)</f>
        <v>0</v>
      </c>
      <c r="P14" s="48">
        <f t="shared" si="12"/>
        <v>500</v>
      </c>
      <c r="Q14" s="48">
        <f t="shared" si="12"/>
        <v>0</v>
      </c>
      <c r="R14" s="48">
        <f t="shared" si="12"/>
        <v>0</v>
      </c>
      <c r="S14" s="48">
        <f t="shared" si="12"/>
        <v>0</v>
      </c>
      <c r="T14" s="48">
        <f t="shared" si="12"/>
        <v>500</v>
      </c>
      <c r="U14" s="48">
        <f t="shared" si="12"/>
        <v>0</v>
      </c>
      <c r="V14" s="48">
        <f t="shared" si="12"/>
        <v>500</v>
      </c>
      <c r="W14" s="48">
        <f t="shared" si="12"/>
        <v>420500</v>
      </c>
      <c r="X14" s="52"/>
    </row>
    <row r="15" spans="1:24" s="119" customFormat="1" ht="68.25" customHeight="1" x14ac:dyDescent="0.25">
      <c r="A15" s="111">
        <v>1</v>
      </c>
      <c r="B15" s="111" t="s">
        <v>32</v>
      </c>
      <c r="C15" s="111">
        <v>2212</v>
      </c>
      <c r="D15" s="111">
        <v>6121</v>
      </c>
      <c r="E15" s="111">
        <v>61</v>
      </c>
      <c r="F15" s="230">
        <v>60004101709</v>
      </c>
      <c r="G15" s="118" t="s">
        <v>152</v>
      </c>
      <c r="H15" s="233" t="s">
        <v>166</v>
      </c>
      <c r="I15" s="112"/>
      <c r="J15" s="112" t="s">
        <v>165</v>
      </c>
      <c r="K15" s="113">
        <v>421000</v>
      </c>
      <c r="L15" s="113">
        <v>240000</v>
      </c>
      <c r="M15" s="113">
        <f>K15-L15</f>
        <v>181000</v>
      </c>
      <c r="N15" s="114" t="s">
        <v>231</v>
      </c>
      <c r="O15" s="115">
        <v>0</v>
      </c>
      <c r="P15" s="128">
        <f>Q15+T15</f>
        <v>500</v>
      </c>
      <c r="Q15" s="176">
        <f>R15+S15</f>
        <v>0</v>
      </c>
      <c r="R15" s="129">
        <v>0</v>
      </c>
      <c r="S15" s="129">
        <v>0</v>
      </c>
      <c r="T15" s="176">
        <f>U15+V15</f>
        <v>500</v>
      </c>
      <c r="U15" s="130">
        <v>0</v>
      </c>
      <c r="V15" s="130">
        <v>500</v>
      </c>
      <c r="W15" s="116">
        <f>K15-O15-P15</f>
        <v>420500</v>
      </c>
      <c r="X15" s="192" t="s">
        <v>153</v>
      </c>
    </row>
    <row r="16" spans="1:24" ht="35.25" customHeight="1" x14ac:dyDescent="0.25">
      <c r="A16" s="53" t="s">
        <v>57</v>
      </c>
      <c r="B16" s="54"/>
      <c r="C16" s="54"/>
      <c r="D16" s="54"/>
      <c r="E16" s="54"/>
      <c r="F16" s="54"/>
      <c r="G16" s="54"/>
      <c r="H16" s="54"/>
      <c r="I16" s="54"/>
      <c r="J16" s="54"/>
      <c r="K16" s="55">
        <f>K8+K14</f>
        <v>1440271</v>
      </c>
      <c r="L16" s="55">
        <f t="shared" ref="L16:M16" si="13">L8+L14</f>
        <v>859130</v>
      </c>
      <c r="M16" s="55">
        <f t="shared" si="13"/>
        <v>581141</v>
      </c>
      <c r="N16" s="55"/>
      <c r="O16" s="55">
        <f t="shared" ref="O16:W16" si="14">O8+O14</f>
        <v>471102</v>
      </c>
      <c r="P16" s="55">
        <f t="shared" si="14"/>
        <v>92478</v>
      </c>
      <c r="Q16" s="55">
        <f t="shared" si="14"/>
        <v>50756</v>
      </c>
      <c r="R16" s="55">
        <f t="shared" si="14"/>
        <v>50027</v>
      </c>
      <c r="S16" s="55">
        <f t="shared" si="14"/>
        <v>729</v>
      </c>
      <c r="T16" s="55">
        <f t="shared" si="14"/>
        <v>41722</v>
      </c>
      <c r="U16" s="55">
        <f t="shared" si="14"/>
        <v>15709</v>
      </c>
      <c r="V16" s="55">
        <f t="shared" si="14"/>
        <v>26013</v>
      </c>
      <c r="W16" s="56">
        <f t="shared" si="14"/>
        <v>876691</v>
      </c>
      <c r="X16" s="57"/>
    </row>
    <row r="17" spans="1:24" s="6" customFormat="1" x14ac:dyDescent="0.25">
      <c r="A17" s="4"/>
      <c r="B17" s="4"/>
      <c r="C17" s="4"/>
      <c r="D17" s="4"/>
      <c r="E17" s="4"/>
      <c r="F17" s="4"/>
      <c r="G17" s="58"/>
      <c r="H17" s="4"/>
      <c r="I17" s="59"/>
      <c r="J17" s="60"/>
      <c r="K17" s="61"/>
      <c r="L17" s="61"/>
      <c r="M17" s="61"/>
      <c r="N17" s="62"/>
      <c r="O17" s="62"/>
      <c r="X17" s="63"/>
    </row>
    <row r="18" spans="1:24" s="6" customFormat="1" x14ac:dyDescent="0.25">
      <c r="A18" s="4"/>
      <c r="B18" s="4"/>
      <c r="C18" s="4"/>
      <c r="D18" s="4"/>
      <c r="E18" s="4"/>
      <c r="F18" s="4"/>
      <c r="G18" s="4"/>
      <c r="H18" s="4"/>
      <c r="I18" s="64"/>
      <c r="J18" s="65"/>
      <c r="K18" s="66"/>
      <c r="L18" s="66"/>
      <c r="M18" s="66"/>
      <c r="X18" s="63"/>
    </row>
    <row r="19" spans="1:24" s="6" customFormat="1" ht="18" x14ac:dyDescent="0.25">
      <c r="A19" s="67"/>
      <c r="B19" s="67"/>
      <c r="C19" s="67"/>
      <c r="D19" s="67"/>
      <c r="E19" s="67"/>
      <c r="F19" s="67"/>
      <c r="G19" s="67"/>
      <c r="H19" s="67"/>
      <c r="I19" s="67"/>
      <c r="J19" s="67"/>
      <c r="K19" s="67"/>
      <c r="L19" s="67"/>
      <c r="M19" s="67"/>
      <c r="N19" s="67"/>
      <c r="O19" s="67"/>
      <c r="P19" s="67"/>
      <c r="X19" s="63"/>
    </row>
    <row r="20" spans="1:24" s="73" customFormat="1" x14ac:dyDescent="0.2">
      <c r="A20" s="68"/>
      <c r="B20" s="69"/>
      <c r="C20" s="68"/>
      <c r="D20" s="69"/>
      <c r="E20" s="69"/>
      <c r="F20" s="69"/>
      <c r="G20" s="69"/>
      <c r="H20" s="69"/>
      <c r="I20" s="70"/>
      <c r="J20" s="71"/>
      <c r="K20" s="72"/>
      <c r="L20" s="72"/>
      <c r="M20" s="72"/>
      <c r="X20" s="74"/>
    </row>
    <row r="21" spans="1:24" s="6" customFormat="1" x14ac:dyDescent="0.25">
      <c r="A21" s="4"/>
      <c r="B21" s="4"/>
      <c r="C21" s="4"/>
      <c r="D21" s="4"/>
      <c r="E21" s="4"/>
      <c r="F21" s="4"/>
      <c r="G21" s="4"/>
      <c r="H21" s="4"/>
      <c r="I21"/>
      <c r="J21" s="65"/>
      <c r="K21" s="66"/>
      <c r="L21" s="66"/>
      <c r="M21" s="66"/>
      <c r="X21" s="63"/>
    </row>
    <row r="22" spans="1:24" s="6" customFormat="1" x14ac:dyDescent="0.25">
      <c r="A22" s="4"/>
      <c r="B22" s="4"/>
      <c r="C22" s="4"/>
      <c r="D22" s="4"/>
      <c r="E22" s="4"/>
      <c r="F22" s="4"/>
      <c r="G22" s="4"/>
      <c r="H22" s="4"/>
      <c r="I22"/>
      <c r="J22" s="65"/>
      <c r="K22" s="66"/>
      <c r="L22" s="66"/>
      <c r="M22" s="66"/>
      <c r="X22" s="63"/>
    </row>
    <row r="23" spans="1:24" s="6" customFormat="1" x14ac:dyDescent="0.25">
      <c r="A23" s="4"/>
      <c r="B23" s="4"/>
      <c r="C23" s="4"/>
      <c r="D23" s="4"/>
      <c r="E23" s="4"/>
      <c r="F23" s="4"/>
      <c r="G23" s="4"/>
      <c r="H23" s="4"/>
      <c r="I23"/>
      <c r="J23" s="65"/>
      <c r="K23" s="66"/>
      <c r="L23" s="66"/>
      <c r="M23" s="66"/>
      <c r="X23" s="63"/>
    </row>
    <row r="24" spans="1:24" s="6" customFormat="1" x14ac:dyDescent="0.25">
      <c r="A24" s="4"/>
      <c r="B24" s="4"/>
      <c r="C24" s="4"/>
      <c r="D24" s="4"/>
      <c r="E24" s="4"/>
      <c r="F24" s="4"/>
      <c r="G24" s="4"/>
      <c r="H24" s="4"/>
      <c r="I24"/>
      <c r="J24" s="65"/>
      <c r="K24" s="66"/>
      <c r="L24" s="66"/>
      <c r="M24" s="66"/>
      <c r="X24" s="63"/>
    </row>
    <row r="25" spans="1:24" s="6" customFormat="1" x14ac:dyDescent="0.25">
      <c r="A25" s="4"/>
      <c r="B25" s="4"/>
      <c r="C25" s="4"/>
      <c r="D25" s="4"/>
      <c r="E25" s="4"/>
      <c r="F25" s="4"/>
      <c r="G25" s="4"/>
      <c r="H25" s="4"/>
      <c r="I25"/>
      <c r="J25" s="65"/>
      <c r="K25" s="66"/>
      <c r="L25" s="66"/>
      <c r="M25" s="66"/>
      <c r="X25" s="63"/>
    </row>
    <row r="26" spans="1:24" s="6" customFormat="1" x14ac:dyDescent="0.25">
      <c r="A26" s="4"/>
      <c r="B26" s="4"/>
      <c r="C26" s="4"/>
      <c r="D26" s="4"/>
      <c r="E26" s="4"/>
      <c r="F26" s="4"/>
      <c r="G26" s="4"/>
      <c r="H26" s="4"/>
      <c r="I26"/>
      <c r="J26" s="65"/>
      <c r="K26" s="66"/>
      <c r="L26" s="66"/>
      <c r="M26" s="66"/>
      <c r="X26" s="63"/>
    </row>
    <row r="27" spans="1:24" s="6" customFormat="1" x14ac:dyDescent="0.25">
      <c r="A27" s="4"/>
      <c r="B27" s="4"/>
      <c r="C27" s="4"/>
      <c r="D27" s="4"/>
      <c r="E27" s="4"/>
      <c r="F27" s="4"/>
      <c r="G27" s="4"/>
      <c r="H27" s="4"/>
      <c r="I27"/>
      <c r="J27" s="65"/>
      <c r="K27" s="66"/>
      <c r="L27" s="66"/>
      <c r="M27" s="66"/>
      <c r="X27" s="63"/>
    </row>
    <row r="28" spans="1:24" s="6" customFormat="1" x14ac:dyDescent="0.25">
      <c r="A28" s="4"/>
      <c r="B28" s="4"/>
      <c r="C28" s="4"/>
      <c r="D28" s="4"/>
      <c r="E28" s="4"/>
      <c r="F28" s="4"/>
      <c r="G28" s="4"/>
      <c r="H28" s="4"/>
      <c r="I28"/>
      <c r="J28" s="65"/>
      <c r="K28" s="66"/>
      <c r="L28" s="66"/>
      <c r="M28" s="66"/>
      <c r="X28" s="63"/>
    </row>
    <row r="29" spans="1:24" s="6" customFormat="1" x14ac:dyDescent="0.25">
      <c r="A29" s="4"/>
      <c r="B29" s="4"/>
      <c r="C29" s="4"/>
      <c r="D29" s="4"/>
      <c r="E29" s="4"/>
      <c r="F29" s="4"/>
      <c r="G29" s="4"/>
      <c r="H29" s="4"/>
      <c r="I29"/>
      <c r="J29" s="65"/>
      <c r="K29" s="66"/>
      <c r="L29" s="66"/>
      <c r="M29" s="66"/>
      <c r="X29" s="63"/>
    </row>
    <row r="30" spans="1:24" s="6" customFormat="1" x14ac:dyDescent="0.25">
      <c r="A30" s="4"/>
      <c r="B30" s="4"/>
      <c r="C30" s="4"/>
      <c r="D30" s="4"/>
      <c r="E30" s="4"/>
      <c r="F30" s="4"/>
      <c r="G30" s="4"/>
      <c r="H30" s="4"/>
      <c r="I30"/>
      <c r="J30" s="65"/>
      <c r="K30" s="66"/>
      <c r="L30" s="66"/>
      <c r="M30" s="66"/>
      <c r="X30" s="63"/>
    </row>
    <row r="31" spans="1:24" s="6" customFormat="1" x14ac:dyDescent="0.25">
      <c r="A31" s="4"/>
      <c r="B31" s="4"/>
      <c r="C31" s="4"/>
      <c r="D31" s="4"/>
      <c r="E31" s="4"/>
      <c r="F31" s="4"/>
      <c r="G31" s="4"/>
      <c r="H31" s="4"/>
      <c r="I31"/>
      <c r="J31" s="65"/>
      <c r="K31" s="66"/>
      <c r="L31" s="66"/>
      <c r="M31" s="66"/>
      <c r="X31" s="63"/>
    </row>
    <row r="32" spans="1:24" s="6" customFormat="1" x14ac:dyDescent="0.25">
      <c r="A32" s="4"/>
      <c r="B32" s="4"/>
      <c r="C32" s="4"/>
      <c r="D32" s="4"/>
      <c r="E32" s="4"/>
      <c r="F32" s="4"/>
      <c r="G32" s="4"/>
      <c r="H32" s="4"/>
      <c r="I32"/>
      <c r="J32" s="65"/>
      <c r="K32" s="66"/>
      <c r="L32" s="66"/>
      <c r="M32" s="66"/>
      <c r="X32" s="63"/>
    </row>
    <row r="33" spans="1:24" s="6" customFormat="1" x14ac:dyDescent="0.25">
      <c r="A33" s="4"/>
      <c r="B33" s="4"/>
      <c r="C33" s="4"/>
      <c r="D33" s="4"/>
      <c r="E33" s="4"/>
      <c r="F33" s="4"/>
      <c r="G33" s="4"/>
      <c r="H33" s="4"/>
      <c r="I33"/>
      <c r="J33" s="65"/>
      <c r="K33" s="66"/>
      <c r="L33" s="66"/>
      <c r="M33" s="66"/>
      <c r="X33" s="63"/>
    </row>
    <row r="34" spans="1:24" s="6" customFormat="1" x14ac:dyDescent="0.25">
      <c r="A34" s="4"/>
      <c r="B34" s="4"/>
      <c r="C34" s="4"/>
      <c r="D34" s="4"/>
      <c r="E34" s="4"/>
      <c r="F34" s="4"/>
      <c r="G34" s="4"/>
      <c r="H34" s="4"/>
      <c r="I34"/>
      <c r="J34" s="65"/>
      <c r="K34" s="66"/>
      <c r="L34" s="66"/>
      <c r="M34" s="66"/>
      <c r="X34" s="63"/>
    </row>
    <row r="35" spans="1:24" s="6" customFormat="1" x14ac:dyDescent="0.25">
      <c r="A35" s="4"/>
      <c r="B35" s="4"/>
      <c r="C35" s="4"/>
      <c r="D35" s="4"/>
      <c r="E35" s="4"/>
      <c r="F35" s="4"/>
      <c r="G35" s="4"/>
      <c r="H35" s="4"/>
      <c r="I35"/>
      <c r="J35" s="65"/>
      <c r="K35" s="66"/>
      <c r="L35" s="66"/>
      <c r="M35" s="66"/>
      <c r="X35" s="63"/>
    </row>
    <row r="36" spans="1:24" s="6" customFormat="1" x14ac:dyDescent="0.25">
      <c r="A36" s="4"/>
      <c r="B36" s="4"/>
      <c r="C36" s="4"/>
      <c r="D36" s="4"/>
      <c r="E36" s="4"/>
      <c r="F36" s="4"/>
      <c r="G36" s="4"/>
      <c r="H36" s="4"/>
      <c r="I36"/>
      <c r="J36" s="65"/>
      <c r="K36" s="66"/>
      <c r="L36" s="66"/>
      <c r="M36" s="66"/>
      <c r="X36" s="63"/>
    </row>
    <row r="37" spans="1:24" s="6" customFormat="1" x14ac:dyDescent="0.25">
      <c r="A37" s="4"/>
      <c r="B37" s="4"/>
      <c r="C37" s="4"/>
      <c r="D37" s="4"/>
      <c r="E37" s="4"/>
      <c r="F37" s="4"/>
      <c r="G37" s="4"/>
      <c r="H37" s="4"/>
      <c r="I37"/>
      <c r="J37" s="65"/>
      <c r="K37" s="66"/>
      <c r="L37" s="66"/>
      <c r="M37" s="66"/>
      <c r="X37" s="63"/>
    </row>
    <row r="38" spans="1:24" s="6" customFormat="1" x14ac:dyDescent="0.25">
      <c r="A38" s="4"/>
      <c r="B38" s="4"/>
      <c r="C38" s="4"/>
      <c r="D38" s="4"/>
      <c r="E38" s="4"/>
      <c r="F38" s="4"/>
      <c r="G38" s="4"/>
      <c r="H38" s="4"/>
      <c r="I38"/>
      <c r="J38" s="4"/>
      <c r="K38" s="66"/>
      <c r="L38" s="66"/>
      <c r="M38" s="66"/>
      <c r="X38" s="63"/>
    </row>
    <row r="39" spans="1:24" s="6" customFormat="1" x14ac:dyDescent="0.25">
      <c r="A39" s="4"/>
      <c r="B39" s="4"/>
      <c r="C39" s="4"/>
      <c r="D39" s="4"/>
      <c r="E39" s="4"/>
      <c r="F39" s="4"/>
      <c r="G39" s="4"/>
      <c r="H39" s="4"/>
      <c r="I39"/>
      <c r="J39" s="4"/>
      <c r="K39" s="66"/>
      <c r="L39" s="66"/>
      <c r="M39" s="66"/>
      <c r="X39" s="63"/>
    </row>
    <row r="40" spans="1:24" s="6" customFormat="1" x14ac:dyDescent="0.25">
      <c r="A40" s="4"/>
      <c r="B40" s="4"/>
      <c r="C40" s="4"/>
      <c r="D40" s="4"/>
      <c r="E40" s="4"/>
      <c r="F40" s="4"/>
      <c r="G40" s="4"/>
      <c r="H40" s="4"/>
      <c r="I40"/>
      <c r="J40" s="4"/>
      <c r="K40" s="66"/>
      <c r="L40" s="66"/>
      <c r="M40" s="66"/>
      <c r="X40" s="63"/>
    </row>
    <row r="41" spans="1:24" s="6" customFormat="1" x14ac:dyDescent="0.25">
      <c r="A41" s="4"/>
      <c r="B41" s="4"/>
      <c r="C41" s="4"/>
      <c r="D41" s="4"/>
      <c r="E41" s="4"/>
      <c r="F41" s="4"/>
      <c r="G41" s="4"/>
      <c r="H41" s="4"/>
      <c r="I41"/>
      <c r="J41" s="4"/>
      <c r="K41" s="66"/>
      <c r="L41" s="66"/>
      <c r="M41" s="66"/>
      <c r="X41" s="63"/>
    </row>
    <row r="42" spans="1:24" s="6" customFormat="1" x14ac:dyDescent="0.25">
      <c r="A42" s="4"/>
      <c r="B42" s="4"/>
      <c r="C42" s="4"/>
      <c r="D42" s="4"/>
      <c r="E42" s="4"/>
      <c r="F42" s="4"/>
      <c r="G42" s="4"/>
      <c r="H42" s="4"/>
      <c r="I42"/>
      <c r="J42" s="4"/>
      <c r="K42" s="66"/>
      <c r="L42" s="66"/>
      <c r="M42" s="66"/>
      <c r="X42" s="63"/>
    </row>
    <row r="43" spans="1:24" s="6" customFormat="1" x14ac:dyDescent="0.25">
      <c r="A43" s="4"/>
      <c r="B43" s="4"/>
      <c r="C43" s="4"/>
      <c r="D43" s="4"/>
      <c r="E43" s="4"/>
      <c r="F43" s="4"/>
      <c r="G43" s="4"/>
      <c r="H43" s="4"/>
      <c r="I43"/>
      <c r="J43" s="4"/>
      <c r="K43" s="66"/>
      <c r="L43" s="66"/>
      <c r="M43" s="66"/>
      <c r="X43" s="63"/>
    </row>
    <row r="44" spans="1:24" s="6" customFormat="1" x14ac:dyDescent="0.25">
      <c r="A44" s="4"/>
      <c r="B44" s="4"/>
      <c r="C44" s="4"/>
      <c r="D44" s="4"/>
      <c r="E44" s="4"/>
      <c r="F44" s="4"/>
      <c r="G44" s="4"/>
      <c r="H44" s="4"/>
      <c r="I44"/>
      <c r="J44" s="4"/>
      <c r="K44" s="66"/>
      <c r="L44" s="66"/>
      <c r="M44" s="66"/>
      <c r="X44" s="63"/>
    </row>
    <row r="45" spans="1:24" s="6" customFormat="1" x14ac:dyDescent="0.25">
      <c r="A45" s="4"/>
      <c r="B45" s="4"/>
      <c r="C45" s="4"/>
      <c r="D45" s="4"/>
      <c r="E45" s="4"/>
      <c r="F45" s="4"/>
      <c r="G45" s="4"/>
      <c r="H45" s="4"/>
      <c r="I45"/>
      <c r="J45" s="4"/>
      <c r="K45" s="66"/>
      <c r="L45" s="66"/>
      <c r="M45" s="66"/>
      <c r="X45" s="63"/>
    </row>
    <row r="46" spans="1:24" s="6" customFormat="1" x14ac:dyDescent="0.25">
      <c r="A46" s="4"/>
      <c r="B46" s="4"/>
      <c r="C46" s="4"/>
      <c r="D46" s="4"/>
      <c r="E46" s="4"/>
      <c r="F46" s="4"/>
      <c r="G46" s="4"/>
      <c r="H46" s="4"/>
      <c r="I46"/>
      <c r="J46" s="4"/>
      <c r="K46" s="66"/>
      <c r="L46" s="66"/>
      <c r="M46" s="66"/>
      <c r="X46" s="63"/>
    </row>
    <row r="47" spans="1:24" s="6" customFormat="1" x14ac:dyDescent="0.25">
      <c r="A47" s="4"/>
      <c r="B47" s="4"/>
      <c r="C47" s="4"/>
      <c r="D47" s="4"/>
      <c r="E47" s="4"/>
      <c r="F47" s="4"/>
      <c r="G47" s="4"/>
      <c r="H47" s="4"/>
      <c r="I47"/>
      <c r="J47" s="4"/>
      <c r="K47" s="66"/>
      <c r="L47" s="66"/>
      <c r="M47" s="66"/>
      <c r="X47" s="63"/>
    </row>
    <row r="48" spans="1:24" s="6" customFormat="1" x14ac:dyDescent="0.25">
      <c r="A48" s="4"/>
      <c r="B48" s="4"/>
      <c r="C48" s="4"/>
      <c r="D48" s="4"/>
      <c r="E48" s="4"/>
      <c r="F48" s="4"/>
      <c r="G48" s="4"/>
      <c r="H48" s="4"/>
      <c r="I48"/>
      <c r="J48" s="4"/>
      <c r="K48" s="66"/>
      <c r="L48" s="66"/>
      <c r="M48" s="66"/>
      <c r="X48" s="63"/>
    </row>
    <row r="49" spans="1:24" s="6" customFormat="1" x14ac:dyDescent="0.25">
      <c r="A49"/>
      <c r="B49"/>
      <c r="C49"/>
      <c r="D49"/>
      <c r="E49"/>
      <c r="F49"/>
      <c r="G49"/>
      <c r="H49"/>
      <c r="I49"/>
      <c r="J49" s="4"/>
      <c r="K49" s="66"/>
      <c r="L49" s="66"/>
      <c r="M49" s="66"/>
      <c r="X49" s="63"/>
    </row>
    <row r="50" spans="1:24" s="6" customFormat="1" x14ac:dyDescent="0.25">
      <c r="A50"/>
      <c r="B50"/>
      <c r="C50"/>
      <c r="D50"/>
      <c r="E50"/>
      <c r="F50"/>
      <c r="G50"/>
      <c r="H50"/>
      <c r="I50"/>
      <c r="J50" s="4"/>
      <c r="K50" s="66"/>
      <c r="L50" s="66"/>
      <c r="M50" s="66"/>
      <c r="X50" s="63"/>
    </row>
    <row r="51" spans="1:24" s="6" customFormat="1" x14ac:dyDescent="0.25">
      <c r="A51"/>
      <c r="B51"/>
      <c r="C51"/>
      <c r="D51"/>
      <c r="E51"/>
      <c r="F51"/>
      <c r="G51"/>
      <c r="H51"/>
      <c r="I51"/>
      <c r="J51" s="4"/>
      <c r="K51" s="66"/>
      <c r="L51" s="66"/>
      <c r="M51" s="66"/>
      <c r="X51" s="63"/>
    </row>
    <row r="52" spans="1:24" s="6" customFormat="1" x14ac:dyDescent="0.25">
      <c r="A52"/>
      <c r="B52"/>
      <c r="C52"/>
      <c r="D52"/>
      <c r="E52"/>
      <c r="F52"/>
      <c r="G52"/>
      <c r="H52"/>
      <c r="I52"/>
      <c r="J52" s="4"/>
      <c r="K52" s="66"/>
      <c r="L52" s="66"/>
      <c r="M52" s="66"/>
      <c r="X52" s="63"/>
    </row>
    <row r="53" spans="1:24" s="6" customFormat="1" x14ac:dyDescent="0.25">
      <c r="A53"/>
      <c r="B53"/>
      <c r="C53"/>
      <c r="D53"/>
      <c r="E53"/>
      <c r="F53"/>
      <c r="G53"/>
      <c r="H53"/>
      <c r="I53"/>
      <c r="J53" s="4"/>
      <c r="K53" s="66"/>
      <c r="L53" s="66"/>
      <c r="M53" s="66"/>
      <c r="X53" s="63"/>
    </row>
    <row r="54" spans="1:24" s="6" customFormat="1" x14ac:dyDescent="0.25">
      <c r="A54"/>
      <c r="B54"/>
      <c r="C54"/>
      <c r="D54"/>
      <c r="E54"/>
      <c r="F54"/>
      <c r="G54"/>
      <c r="H54"/>
      <c r="I54"/>
      <c r="J54" s="4"/>
      <c r="K54" s="66"/>
      <c r="L54" s="66"/>
      <c r="M54" s="66"/>
      <c r="X54" s="63"/>
    </row>
    <row r="55" spans="1:24" s="6" customFormat="1" x14ac:dyDescent="0.25">
      <c r="A55"/>
      <c r="B55"/>
      <c r="C55"/>
      <c r="D55"/>
      <c r="E55"/>
      <c r="F55"/>
      <c r="G55"/>
      <c r="H55"/>
      <c r="I55"/>
      <c r="J55" s="4"/>
      <c r="K55" s="66"/>
      <c r="L55" s="66"/>
      <c r="M55" s="66"/>
      <c r="X55" s="63"/>
    </row>
    <row r="56" spans="1:24" s="6" customFormat="1" x14ac:dyDescent="0.25">
      <c r="A56"/>
      <c r="B56"/>
      <c r="C56"/>
      <c r="D56"/>
      <c r="E56"/>
      <c r="F56"/>
      <c r="G56"/>
      <c r="H56"/>
      <c r="I56"/>
      <c r="J56" s="4"/>
      <c r="K56" s="66"/>
      <c r="L56" s="66"/>
      <c r="M56" s="66"/>
      <c r="X56" s="63"/>
    </row>
    <row r="57" spans="1:24" s="6" customFormat="1" x14ac:dyDescent="0.25">
      <c r="A57"/>
      <c r="B57"/>
      <c r="C57"/>
      <c r="D57"/>
      <c r="E57"/>
      <c r="F57"/>
      <c r="G57"/>
      <c r="H57"/>
      <c r="I57"/>
      <c r="J57" s="4"/>
      <c r="K57" s="66"/>
      <c r="L57" s="66"/>
      <c r="M57" s="66"/>
      <c r="X57" s="63"/>
    </row>
    <row r="58" spans="1:24" s="6" customFormat="1" x14ac:dyDescent="0.25">
      <c r="A58"/>
      <c r="B58"/>
      <c r="C58"/>
      <c r="D58"/>
      <c r="E58"/>
      <c r="F58"/>
      <c r="G58"/>
      <c r="H58"/>
      <c r="I58"/>
      <c r="J58" s="4"/>
      <c r="K58" s="66"/>
      <c r="L58" s="66"/>
      <c r="M58" s="66"/>
      <c r="X58" s="63"/>
    </row>
    <row r="59" spans="1:24" s="6" customFormat="1" x14ac:dyDescent="0.25">
      <c r="A59"/>
      <c r="B59"/>
      <c r="C59"/>
      <c r="D59"/>
      <c r="E59"/>
      <c r="F59"/>
      <c r="G59"/>
      <c r="H59"/>
      <c r="I59"/>
      <c r="J59" s="4"/>
      <c r="K59" s="66"/>
      <c r="L59" s="66"/>
      <c r="M59" s="66"/>
      <c r="X59" s="63"/>
    </row>
    <row r="60" spans="1:24" s="6" customFormat="1" x14ac:dyDescent="0.25">
      <c r="A60"/>
      <c r="B60"/>
      <c r="C60"/>
      <c r="D60"/>
      <c r="E60"/>
      <c r="F60"/>
      <c r="G60"/>
      <c r="H60"/>
      <c r="I60"/>
      <c r="J60" s="4"/>
      <c r="K60" s="66"/>
      <c r="L60" s="66"/>
      <c r="M60" s="66"/>
      <c r="X60" s="63"/>
    </row>
    <row r="61" spans="1:24" s="6" customFormat="1" x14ac:dyDescent="0.25">
      <c r="A61"/>
      <c r="B61"/>
      <c r="C61"/>
      <c r="D61"/>
      <c r="E61"/>
      <c r="F61"/>
      <c r="G61"/>
      <c r="H61"/>
      <c r="I61"/>
      <c r="J61" s="4"/>
      <c r="K61" s="66"/>
      <c r="L61" s="66"/>
      <c r="M61" s="66"/>
      <c r="X61" s="63"/>
    </row>
    <row r="62" spans="1:24" s="6" customFormat="1" x14ac:dyDescent="0.25">
      <c r="A62"/>
      <c r="B62"/>
      <c r="C62"/>
      <c r="D62"/>
      <c r="E62"/>
      <c r="F62"/>
      <c r="G62"/>
      <c r="H62"/>
      <c r="I62"/>
      <c r="J62" s="4"/>
      <c r="K62" s="66"/>
      <c r="L62" s="66"/>
      <c r="M62" s="66"/>
      <c r="X62" s="63"/>
    </row>
    <row r="63" spans="1:24" s="6" customFormat="1" x14ac:dyDescent="0.25">
      <c r="A63"/>
      <c r="B63"/>
      <c r="C63"/>
      <c r="D63"/>
      <c r="E63"/>
      <c r="F63"/>
      <c r="G63"/>
      <c r="H63"/>
      <c r="I63"/>
      <c r="J63" s="4"/>
      <c r="K63" s="66"/>
      <c r="L63" s="66"/>
      <c r="M63" s="66"/>
      <c r="X63" s="63"/>
    </row>
    <row r="64" spans="1:24" s="6" customFormat="1" x14ac:dyDescent="0.25">
      <c r="A64"/>
      <c r="B64"/>
      <c r="C64"/>
      <c r="D64"/>
      <c r="E64"/>
      <c r="F64"/>
      <c r="G64"/>
      <c r="H64"/>
      <c r="I64"/>
      <c r="J64" s="4"/>
      <c r="K64" s="66"/>
      <c r="L64" s="66"/>
      <c r="M64" s="66"/>
      <c r="X64" s="63"/>
    </row>
    <row r="65" spans="1:24" s="6" customFormat="1" x14ac:dyDescent="0.25">
      <c r="A65"/>
      <c r="B65"/>
      <c r="C65"/>
      <c r="D65"/>
      <c r="E65"/>
      <c r="F65"/>
      <c r="G65"/>
      <c r="H65"/>
      <c r="I65"/>
      <c r="J65" s="4"/>
      <c r="K65" s="66"/>
      <c r="L65" s="66"/>
      <c r="M65" s="66"/>
      <c r="X65" s="63"/>
    </row>
    <row r="66" spans="1:24" s="6" customFormat="1" x14ac:dyDescent="0.25">
      <c r="A66"/>
      <c r="B66"/>
      <c r="C66"/>
      <c r="D66"/>
      <c r="E66"/>
      <c r="F66"/>
      <c r="G66"/>
      <c r="H66"/>
      <c r="I66"/>
      <c r="J66" s="4"/>
      <c r="K66" s="66"/>
      <c r="L66" s="66"/>
      <c r="M66" s="66"/>
      <c r="X66" s="63"/>
    </row>
    <row r="67" spans="1:24" s="6" customFormat="1" x14ac:dyDescent="0.25">
      <c r="A67"/>
      <c r="B67"/>
      <c r="C67"/>
      <c r="D67"/>
      <c r="E67"/>
      <c r="F67"/>
      <c r="G67"/>
      <c r="H67"/>
      <c r="I67"/>
      <c r="J67" s="4"/>
      <c r="K67" s="66"/>
      <c r="L67" s="66"/>
      <c r="M67" s="66"/>
      <c r="X67" s="63"/>
    </row>
    <row r="68" spans="1:24" s="6" customFormat="1" x14ac:dyDescent="0.25">
      <c r="A68"/>
      <c r="B68"/>
      <c r="C68"/>
      <c r="D68"/>
      <c r="E68"/>
      <c r="F68"/>
      <c r="G68"/>
      <c r="H68"/>
      <c r="I68"/>
      <c r="J68" s="4"/>
      <c r="K68" s="66"/>
      <c r="L68" s="66"/>
      <c r="M68" s="66"/>
      <c r="X68" s="63"/>
    </row>
    <row r="69" spans="1:24" s="6" customFormat="1" x14ac:dyDescent="0.25">
      <c r="A69"/>
      <c r="B69"/>
      <c r="C69"/>
      <c r="D69"/>
      <c r="E69"/>
      <c r="F69"/>
      <c r="G69"/>
      <c r="H69"/>
      <c r="I69"/>
      <c r="J69" s="4"/>
      <c r="K69" s="66"/>
      <c r="L69" s="66"/>
      <c r="M69" s="66"/>
      <c r="X69" s="63"/>
    </row>
    <row r="70" spans="1:24" s="6" customFormat="1" x14ac:dyDescent="0.25">
      <c r="A70"/>
      <c r="B70"/>
      <c r="C70"/>
      <c r="D70"/>
      <c r="E70"/>
      <c r="F70"/>
      <c r="G70"/>
      <c r="H70"/>
      <c r="I70"/>
      <c r="J70" s="4"/>
      <c r="K70" s="66"/>
      <c r="L70" s="66"/>
      <c r="M70" s="66"/>
      <c r="X70" s="63"/>
    </row>
    <row r="71" spans="1:24" s="6" customFormat="1" x14ac:dyDescent="0.25">
      <c r="A71"/>
      <c r="B71"/>
      <c r="C71"/>
      <c r="D71"/>
      <c r="E71"/>
      <c r="F71"/>
      <c r="G71"/>
      <c r="H71"/>
      <c r="I71"/>
      <c r="J71" s="4"/>
      <c r="K71" s="66"/>
      <c r="L71" s="66"/>
      <c r="M71" s="66"/>
      <c r="X71" s="63"/>
    </row>
    <row r="72" spans="1:24" s="6" customFormat="1" x14ac:dyDescent="0.25">
      <c r="A72"/>
      <c r="B72"/>
      <c r="C72"/>
      <c r="D72"/>
      <c r="E72"/>
      <c r="F72"/>
      <c r="G72"/>
      <c r="H72"/>
      <c r="I72"/>
      <c r="J72" s="4"/>
      <c r="K72" s="66"/>
      <c r="L72" s="66"/>
      <c r="M72" s="66"/>
      <c r="X72" s="63"/>
    </row>
    <row r="73" spans="1:24" s="6" customFormat="1" x14ac:dyDescent="0.25">
      <c r="A73"/>
      <c r="B73"/>
      <c r="C73"/>
      <c r="D73"/>
      <c r="E73"/>
      <c r="F73"/>
      <c r="G73"/>
      <c r="H73"/>
      <c r="I73"/>
      <c r="J73" s="4"/>
      <c r="K73" s="66"/>
      <c r="L73" s="66"/>
      <c r="M73" s="66"/>
      <c r="X73" s="63"/>
    </row>
    <row r="74" spans="1:24" s="6" customFormat="1" x14ac:dyDescent="0.25">
      <c r="A74"/>
      <c r="B74"/>
      <c r="C74"/>
      <c r="D74"/>
      <c r="E74"/>
      <c r="F74"/>
      <c r="G74"/>
      <c r="H74"/>
      <c r="I74"/>
      <c r="J74" s="4"/>
      <c r="K74" s="66"/>
      <c r="L74" s="66"/>
      <c r="M74" s="66"/>
      <c r="X74" s="63"/>
    </row>
    <row r="75" spans="1:24" s="6" customFormat="1" x14ac:dyDescent="0.25">
      <c r="A75"/>
      <c r="B75"/>
      <c r="C75"/>
      <c r="D75"/>
      <c r="E75"/>
      <c r="F75"/>
      <c r="G75"/>
      <c r="H75"/>
      <c r="I75"/>
      <c r="J75" s="4"/>
      <c r="K75" s="66"/>
      <c r="L75" s="66"/>
      <c r="M75" s="66"/>
      <c r="X75" s="63"/>
    </row>
    <row r="76" spans="1:24" s="6" customFormat="1" x14ac:dyDescent="0.25">
      <c r="A76"/>
      <c r="B76"/>
      <c r="C76"/>
      <c r="D76"/>
      <c r="E76"/>
      <c r="F76"/>
      <c r="G76"/>
      <c r="H76"/>
      <c r="I76"/>
      <c r="J76" s="4"/>
      <c r="K76" s="66"/>
      <c r="L76" s="66"/>
      <c r="M76" s="66"/>
      <c r="X76" s="63"/>
    </row>
    <row r="77" spans="1:24" s="6" customFormat="1" x14ac:dyDescent="0.25">
      <c r="A77"/>
      <c r="B77"/>
      <c r="C77"/>
      <c r="D77"/>
      <c r="E77"/>
      <c r="F77"/>
      <c r="G77"/>
      <c r="H77"/>
      <c r="I77"/>
      <c r="J77" s="4"/>
      <c r="K77" s="66"/>
      <c r="L77" s="66"/>
      <c r="M77" s="66"/>
      <c r="X77" s="63"/>
    </row>
    <row r="78" spans="1:24" s="6" customFormat="1" x14ac:dyDescent="0.25">
      <c r="A78"/>
      <c r="B78"/>
      <c r="C78"/>
      <c r="D78"/>
      <c r="E78"/>
      <c r="F78"/>
      <c r="G78"/>
      <c r="H78"/>
      <c r="I78"/>
      <c r="J78" s="4"/>
      <c r="K78" s="66"/>
      <c r="L78" s="66"/>
      <c r="M78" s="66"/>
      <c r="X78" s="63"/>
    </row>
    <row r="79" spans="1:24" s="6" customFormat="1" x14ac:dyDescent="0.25">
      <c r="A79"/>
      <c r="B79"/>
      <c r="C79"/>
      <c r="D79"/>
      <c r="E79"/>
      <c r="F79"/>
      <c r="G79"/>
      <c r="H79"/>
      <c r="I79"/>
      <c r="J79" s="4"/>
      <c r="K79" s="66"/>
      <c r="L79" s="66"/>
      <c r="M79" s="66"/>
      <c r="X79" s="63"/>
    </row>
    <row r="80" spans="1:24" s="6" customFormat="1" x14ac:dyDescent="0.25">
      <c r="A80"/>
      <c r="B80"/>
      <c r="C80"/>
      <c r="D80"/>
      <c r="E80"/>
      <c r="F80"/>
      <c r="G80"/>
      <c r="H80"/>
      <c r="I80"/>
      <c r="J80" s="4"/>
      <c r="K80" s="66"/>
      <c r="L80" s="66"/>
      <c r="M80" s="66"/>
      <c r="X80" s="63"/>
    </row>
    <row r="81" spans="1:24" s="6" customFormat="1" x14ac:dyDescent="0.25">
      <c r="A81"/>
      <c r="B81"/>
      <c r="C81"/>
      <c r="D81"/>
      <c r="E81"/>
      <c r="F81"/>
      <c r="G81"/>
      <c r="H81"/>
      <c r="I81"/>
      <c r="J81" s="4"/>
      <c r="K81" s="66"/>
      <c r="L81" s="66"/>
      <c r="M81" s="66"/>
      <c r="X81" s="63"/>
    </row>
    <row r="82" spans="1:24" s="6" customFormat="1" x14ac:dyDescent="0.25">
      <c r="A82"/>
      <c r="B82"/>
      <c r="C82"/>
      <c r="D82"/>
      <c r="E82"/>
      <c r="F82"/>
      <c r="G82"/>
      <c r="H82"/>
      <c r="I82"/>
      <c r="J82" s="4"/>
      <c r="K82" s="66"/>
      <c r="L82" s="66"/>
      <c r="M82" s="66"/>
      <c r="X82" s="63"/>
    </row>
    <row r="83" spans="1:24" s="6" customFormat="1" x14ac:dyDescent="0.25">
      <c r="A83"/>
      <c r="B83"/>
      <c r="C83"/>
      <c r="D83"/>
      <c r="E83"/>
      <c r="F83"/>
      <c r="G83"/>
      <c r="H83"/>
      <c r="I83"/>
      <c r="J83" s="4"/>
      <c r="K83" s="66"/>
      <c r="L83" s="66"/>
      <c r="M83" s="66"/>
      <c r="X83" s="63"/>
    </row>
    <row r="84" spans="1:24" s="6" customFormat="1" x14ac:dyDescent="0.25">
      <c r="A84"/>
      <c r="B84"/>
      <c r="C84"/>
      <c r="D84"/>
      <c r="E84"/>
      <c r="F84"/>
      <c r="G84"/>
      <c r="H84"/>
      <c r="I84"/>
      <c r="J84" s="4"/>
      <c r="K84" s="66"/>
      <c r="L84" s="66"/>
      <c r="M84" s="66"/>
      <c r="X84" s="63"/>
    </row>
    <row r="85" spans="1:24" s="6" customFormat="1" x14ac:dyDescent="0.25">
      <c r="A85"/>
      <c r="B85"/>
      <c r="C85"/>
      <c r="D85"/>
      <c r="E85"/>
      <c r="F85"/>
      <c r="G85"/>
      <c r="H85"/>
      <c r="I85"/>
      <c r="J85" s="4"/>
      <c r="K85" s="66"/>
      <c r="L85" s="66"/>
      <c r="M85" s="66"/>
      <c r="X85" s="63"/>
    </row>
    <row r="86" spans="1:24" s="6" customFormat="1" x14ac:dyDescent="0.25">
      <c r="A86"/>
      <c r="B86"/>
      <c r="C86"/>
      <c r="D86"/>
      <c r="E86"/>
      <c r="F86"/>
      <c r="G86"/>
      <c r="H86"/>
      <c r="I86"/>
      <c r="J86" s="4"/>
      <c r="K86" s="66"/>
      <c r="L86" s="66"/>
      <c r="M86" s="66"/>
      <c r="X86" s="63"/>
    </row>
    <row r="87" spans="1:24" s="6" customFormat="1" x14ac:dyDescent="0.25">
      <c r="A87"/>
      <c r="B87"/>
      <c r="C87"/>
      <c r="D87"/>
      <c r="E87"/>
      <c r="F87"/>
      <c r="G87"/>
      <c r="H87"/>
      <c r="I87"/>
      <c r="J87" s="4"/>
      <c r="K87" s="66"/>
      <c r="L87" s="66"/>
      <c r="M87" s="66"/>
      <c r="X87" s="63"/>
    </row>
    <row r="88" spans="1:24" s="6" customFormat="1" x14ac:dyDescent="0.25">
      <c r="A88"/>
      <c r="B88"/>
      <c r="C88"/>
      <c r="D88"/>
      <c r="E88"/>
      <c r="F88"/>
      <c r="G88"/>
      <c r="H88"/>
      <c r="I88"/>
      <c r="J88" s="4"/>
      <c r="K88" s="66"/>
      <c r="L88" s="66"/>
      <c r="M88" s="66"/>
      <c r="X88" s="63"/>
    </row>
    <row r="89" spans="1:24" s="6" customFormat="1" x14ac:dyDescent="0.25">
      <c r="A89"/>
      <c r="B89"/>
      <c r="C89"/>
      <c r="D89"/>
      <c r="E89"/>
      <c r="F89"/>
      <c r="G89"/>
      <c r="H89"/>
      <c r="I89"/>
      <c r="J89" s="4"/>
      <c r="K89" s="66"/>
      <c r="L89" s="66"/>
      <c r="M89" s="66"/>
      <c r="X89" s="63"/>
    </row>
    <row r="90" spans="1:24" s="6" customFormat="1" x14ac:dyDescent="0.25">
      <c r="A90"/>
      <c r="B90"/>
      <c r="C90"/>
      <c r="D90"/>
      <c r="E90"/>
      <c r="F90"/>
      <c r="G90"/>
      <c r="H90"/>
      <c r="I90"/>
      <c r="J90" s="4"/>
      <c r="K90" s="66"/>
      <c r="L90" s="66"/>
      <c r="M90" s="66"/>
      <c r="X90" s="63"/>
    </row>
    <row r="91" spans="1:24" s="6" customFormat="1" x14ac:dyDescent="0.25">
      <c r="A91"/>
      <c r="B91"/>
      <c r="C91"/>
      <c r="D91"/>
      <c r="E91"/>
      <c r="F91"/>
      <c r="G91"/>
      <c r="H91"/>
      <c r="I91"/>
      <c r="J91" s="4"/>
      <c r="K91" s="66"/>
      <c r="L91" s="66"/>
      <c r="M91" s="66"/>
      <c r="X91" s="63"/>
    </row>
    <row r="92" spans="1:24" s="6" customFormat="1" x14ac:dyDescent="0.25">
      <c r="A92"/>
      <c r="B92"/>
      <c r="C92"/>
      <c r="D92"/>
      <c r="E92"/>
      <c r="F92"/>
      <c r="G92"/>
      <c r="H92"/>
      <c r="I92"/>
      <c r="J92" s="4"/>
      <c r="K92" s="66"/>
      <c r="L92" s="66"/>
      <c r="M92" s="66"/>
      <c r="X92" s="63"/>
    </row>
    <row r="93" spans="1:24" s="6" customFormat="1" x14ac:dyDescent="0.25">
      <c r="A93"/>
      <c r="B93"/>
      <c r="C93"/>
      <c r="D93"/>
      <c r="E93"/>
      <c r="F93"/>
      <c r="G93"/>
      <c r="H93"/>
      <c r="I93"/>
      <c r="J93" s="4"/>
      <c r="K93" s="66"/>
      <c r="L93" s="66"/>
      <c r="M93" s="66"/>
      <c r="X93" s="63"/>
    </row>
    <row r="94" spans="1:24" s="6" customFormat="1" x14ac:dyDescent="0.25">
      <c r="A94"/>
      <c r="B94"/>
      <c r="C94"/>
      <c r="D94"/>
      <c r="E94"/>
      <c r="F94"/>
      <c r="G94"/>
      <c r="H94"/>
      <c r="I94"/>
      <c r="J94" s="4"/>
      <c r="K94" s="66"/>
      <c r="L94" s="66"/>
      <c r="M94" s="66"/>
      <c r="X94" s="63"/>
    </row>
    <row r="95" spans="1:24" s="6" customFormat="1" x14ac:dyDescent="0.25">
      <c r="A95"/>
      <c r="B95"/>
      <c r="C95"/>
      <c r="D95"/>
      <c r="E95"/>
      <c r="F95"/>
      <c r="G95"/>
      <c r="H95"/>
      <c r="I95"/>
      <c r="J95" s="4"/>
      <c r="K95" s="66"/>
      <c r="L95" s="66"/>
      <c r="M95" s="66"/>
      <c r="X95" s="63"/>
    </row>
    <row r="96" spans="1:24" s="6" customFormat="1" x14ac:dyDescent="0.25">
      <c r="A96"/>
      <c r="B96"/>
      <c r="C96"/>
      <c r="D96"/>
      <c r="E96"/>
      <c r="F96"/>
      <c r="G96"/>
      <c r="H96"/>
      <c r="I96"/>
      <c r="J96" s="4"/>
      <c r="K96" s="66"/>
      <c r="L96" s="66"/>
      <c r="M96" s="66"/>
      <c r="X96" s="63"/>
    </row>
    <row r="97" spans="1:24" s="6" customFormat="1" x14ac:dyDescent="0.25">
      <c r="A97"/>
      <c r="B97"/>
      <c r="C97"/>
      <c r="D97"/>
      <c r="E97"/>
      <c r="F97"/>
      <c r="G97"/>
      <c r="H97"/>
      <c r="I97"/>
      <c r="J97" s="4"/>
      <c r="K97" s="66"/>
      <c r="L97" s="66"/>
      <c r="M97" s="66"/>
      <c r="X97" s="63"/>
    </row>
    <row r="98" spans="1:24" s="6" customFormat="1" x14ac:dyDescent="0.25">
      <c r="A98"/>
      <c r="B98"/>
      <c r="C98"/>
      <c r="D98"/>
      <c r="E98"/>
      <c r="F98"/>
      <c r="G98"/>
      <c r="H98"/>
      <c r="I98"/>
      <c r="J98" s="4"/>
      <c r="K98" s="66"/>
      <c r="L98" s="66"/>
      <c r="M98" s="66"/>
      <c r="X98" s="63"/>
    </row>
    <row r="99" spans="1:24" s="6" customFormat="1" x14ac:dyDescent="0.25">
      <c r="A99"/>
      <c r="B99"/>
      <c r="C99"/>
      <c r="D99"/>
      <c r="E99"/>
      <c r="F99"/>
      <c r="G99"/>
      <c r="H99"/>
      <c r="I99"/>
      <c r="J99" s="4"/>
      <c r="K99" s="66"/>
      <c r="L99" s="66"/>
      <c r="M99" s="66"/>
      <c r="X99" s="63"/>
    </row>
    <row r="100" spans="1:24" s="6" customFormat="1" x14ac:dyDescent="0.25">
      <c r="A100"/>
      <c r="B100"/>
      <c r="C100"/>
      <c r="D100"/>
      <c r="E100"/>
      <c r="F100"/>
      <c r="G100"/>
      <c r="H100"/>
      <c r="I100"/>
      <c r="J100" s="4"/>
      <c r="K100" s="66"/>
      <c r="L100" s="66"/>
      <c r="M100" s="66"/>
      <c r="X100" s="63"/>
    </row>
  </sheetData>
  <mergeCells count="23">
    <mergeCell ref="X6:X7"/>
    <mergeCell ref="P6:P7"/>
    <mergeCell ref="Q6:Q7"/>
    <mergeCell ref="R6:S6"/>
    <mergeCell ref="T6:T7"/>
    <mergeCell ref="U6:V6"/>
    <mergeCell ref="W6:W7"/>
    <mergeCell ref="O6:O7"/>
    <mergeCell ref="A5:W5"/>
    <mergeCell ref="A6:A7"/>
    <mergeCell ref="B6:B7"/>
    <mergeCell ref="C6:C7"/>
    <mergeCell ref="D6:D7"/>
    <mergeCell ref="E6:E7"/>
    <mergeCell ref="F6:F7"/>
    <mergeCell ref="G6:G7"/>
    <mergeCell ref="H6:H7"/>
    <mergeCell ref="I6:I7"/>
    <mergeCell ref="J6:J7"/>
    <mergeCell ref="K6:K7"/>
    <mergeCell ref="L6:L7"/>
    <mergeCell ref="M6:M7"/>
    <mergeCell ref="N6:N7"/>
  </mergeCells>
  <pageMargins left="0.70866141732283472" right="0.70866141732283472" top="0.78740157480314965" bottom="0.78740157480314965" header="0.31496062992125984" footer="0.31496062992125984"/>
  <pageSetup paperSize="9" scale="38" firstPageNumber="185" fitToHeight="0" orientation="landscape" useFirstPageNumber="1" r:id="rId1"/>
  <headerFooter>
    <oddFooter>&amp;L&amp;"Arial,Kurzíva"&amp;12Zastupitelstvo Olomouckého kraje 16.12.2024
10.1. - Rozpočet Olomouckého kraje na rok 2025 - návrh rozpočtu 
Příloha č. 5e) - Dotační projekty - investiční&amp;R&amp;"Arial,Kurzíva"&amp;12Strana &amp;P (celkem 205)</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E05424-0AB1-485D-ADBE-DF160E02ABD1}">
  <sheetPr>
    <tabColor rgb="FF00B0F0"/>
    <pageSetUpPr fitToPage="1"/>
  </sheetPr>
  <dimension ref="A1:Y99"/>
  <sheetViews>
    <sheetView showGridLines="0" view="pageBreakPreview" zoomScale="70" zoomScaleNormal="70" zoomScaleSheetLayoutView="70" workbookViewId="0">
      <selection activeCell="U9" sqref="U9:V19"/>
    </sheetView>
  </sheetViews>
  <sheetFormatPr defaultColWidth="9.140625" defaultRowHeight="15" outlineLevelCol="1" x14ac:dyDescent="0.25"/>
  <cols>
    <col min="1" max="1" width="6.140625" customWidth="1"/>
    <col min="2" max="2" width="6.7109375" customWidth="1"/>
    <col min="3" max="3" width="8.42578125" hidden="1" customWidth="1" outlineLevel="1"/>
    <col min="4" max="4" width="6.42578125" hidden="1" customWidth="1" outlineLevel="1"/>
    <col min="5" max="5" width="8.28515625" customWidth="1" collapsed="1"/>
    <col min="6" max="6" width="15.5703125" hidden="1" customWidth="1" outlineLevel="1"/>
    <col min="7" max="7" width="37.85546875" customWidth="1" collapsed="1"/>
    <col min="8" max="8" width="38.85546875" customWidth="1"/>
    <col min="9" max="9" width="7.140625" customWidth="1"/>
    <col min="10" max="10" width="14.7109375" style="4" customWidth="1"/>
    <col min="11" max="12" width="14.85546875" style="6" customWidth="1"/>
    <col min="13" max="13" width="13.5703125" style="6" customWidth="1"/>
    <col min="14" max="14" width="13.7109375" style="6" customWidth="1"/>
    <col min="15" max="15" width="14.7109375" style="6" customWidth="1"/>
    <col min="16" max="16" width="14.85546875" style="6" customWidth="1"/>
    <col min="17" max="17" width="16.7109375" style="6" customWidth="1"/>
    <col min="18" max="18" width="17.42578125" style="6" customWidth="1"/>
    <col min="19" max="19" width="17.28515625" style="6" customWidth="1"/>
    <col min="20" max="22" width="14.85546875" style="6" customWidth="1"/>
    <col min="23" max="23" width="14.42578125" style="6" customWidth="1"/>
    <col min="24" max="24" width="17.7109375" style="63" customWidth="1"/>
  </cols>
  <sheetData>
    <row r="1" spans="1:25" ht="20.25" x14ac:dyDescent="0.3">
      <c r="A1" s="86" t="s">
        <v>467</v>
      </c>
      <c r="B1" s="1"/>
      <c r="C1" s="1"/>
      <c r="D1" s="1"/>
      <c r="E1" s="1"/>
      <c r="F1" s="2"/>
      <c r="G1" s="1"/>
      <c r="H1" s="3"/>
      <c r="I1" s="1"/>
      <c r="K1" s="5"/>
      <c r="N1" s="7"/>
      <c r="O1" s="7"/>
      <c r="Q1" s="7"/>
      <c r="R1" s="7"/>
      <c r="S1" s="8"/>
      <c r="T1" s="8"/>
      <c r="U1" s="9"/>
      <c r="V1"/>
      <c r="W1"/>
      <c r="X1"/>
    </row>
    <row r="2" spans="1:25" ht="15.75" x14ac:dyDescent="0.25">
      <c r="A2" s="10" t="s">
        <v>0</v>
      </c>
      <c r="B2" s="198"/>
      <c r="C2" s="198"/>
      <c r="F2" s="199"/>
      <c r="G2" s="387" t="s">
        <v>470</v>
      </c>
      <c r="H2" s="91" t="s">
        <v>466</v>
      </c>
      <c r="I2" s="11"/>
      <c r="K2" s="5"/>
      <c r="N2" s="12"/>
      <c r="O2" s="12"/>
      <c r="Q2" s="12"/>
      <c r="R2" s="12"/>
      <c r="S2" s="13"/>
      <c r="T2" s="13"/>
      <c r="U2" s="9"/>
      <c r="V2"/>
      <c r="W2"/>
      <c r="X2"/>
    </row>
    <row r="3" spans="1:25" ht="15.75" x14ac:dyDescent="0.25">
      <c r="A3" s="14"/>
      <c r="B3" s="198"/>
      <c r="C3" s="198"/>
      <c r="F3" s="199"/>
      <c r="G3" s="93" t="s">
        <v>1</v>
      </c>
      <c r="H3" s="203"/>
      <c r="I3" s="11"/>
      <c r="K3" s="5"/>
      <c r="N3" s="12"/>
      <c r="O3" s="12"/>
      <c r="Q3" s="12"/>
      <c r="R3" s="12"/>
      <c r="S3" s="13"/>
      <c r="T3" s="13"/>
      <c r="U3" s="9"/>
      <c r="V3"/>
      <c r="W3"/>
      <c r="X3"/>
    </row>
    <row r="4" spans="1:25" ht="17.25" customHeight="1" x14ac:dyDescent="0.25">
      <c r="A4" s="15"/>
      <c r="B4" s="15"/>
      <c r="C4" s="15"/>
      <c r="D4" s="15"/>
      <c r="E4" s="15"/>
      <c r="F4" s="15"/>
      <c r="G4" s="15"/>
      <c r="H4" s="15"/>
      <c r="I4" s="15"/>
      <c r="J4" s="15"/>
      <c r="K4" s="15"/>
      <c r="L4" s="16"/>
      <c r="M4" s="15"/>
      <c r="N4" s="16"/>
      <c r="O4" s="15"/>
      <c r="P4" s="15"/>
      <c r="Q4" s="15"/>
      <c r="R4" s="15"/>
      <c r="S4" s="15"/>
      <c r="T4" s="15"/>
      <c r="U4" s="15"/>
      <c r="V4" s="15"/>
      <c r="X4" s="17" t="s">
        <v>2</v>
      </c>
      <c r="Y4" s="9"/>
    </row>
    <row r="5" spans="1:25" ht="25.5" customHeight="1" x14ac:dyDescent="0.25">
      <c r="A5" s="425" t="s">
        <v>468</v>
      </c>
      <c r="B5" s="426"/>
      <c r="C5" s="426"/>
      <c r="D5" s="426"/>
      <c r="E5" s="426"/>
      <c r="F5" s="426"/>
      <c r="G5" s="426"/>
      <c r="H5" s="426"/>
      <c r="I5" s="426"/>
      <c r="J5" s="426"/>
      <c r="K5" s="426"/>
      <c r="L5" s="426"/>
      <c r="M5" s="426"/>
      <c r="N5" s="426"/>
      <c r="O5" s="426"/>
      <c r="P5" s="426"/>
      <c r="Q5" s="426"/>
      <c r="R5" s="426"/>
      <c r="S5" s="426"/>
      <c r="T5" s="426"/>
      <c r="U5" s="426"/>
      <c r="V5" s="426"/>
      <c r="W5" s="427"/>
      <c r="X5" s="18"/>
    </row>
    <row r="6" spans="1:25" ht="25.5" customHeight="1" x14ac:dyDescent="0.25">
      <c r="A6" s="428" t="s">
        <v>3</v>
      </c>
      <c r="B6" s="428" t="s">
        <v>4</v>
      </c>
      <c r="C6" s="429" t="s">
        <v>5</v>
      </c>
      <c r="D6" s="429" t="s">
        <v>6</v>
      </c>
      <c r="E6" s="430" t="s">
        <v>7</v>
      </c>
      <c r="F6" s="429" t="s">
        <v>8</v>
      </c>
      <c r="G6" s="429" t="s">
        <v>9</v>
      </c>
      <c r="H6" s="432" t="s">
        <v>10</v>
      </c>
      <c r="I6" s="433" t="s">
        <v>11</v>
      </c>
      <c r="J6" s="432" t="s">
        <v>12</v>
      </c>
      <c r="K6" s="432" t="s">
        <v>13</v>
      </c>
      <c r="L6" s="434" t="s">
        <v>14</v>
      </c>
      <c r="M6" s="434" t="s">
        <v>15</v>
      </c>
      <c r="N6" s="432" t="s">
        <v>22</v>
      </c>
      <c r="O6" s="424" t="s">
        <v>195</v>
      </c>
      <c r="P6" s="419" t="s">
        <v>345</v>
      </c>
      <c r="Q6" s="420" t="s">
        <v>197</v>
      </c>
      <c r="R6" s="422" t="s">
        <v>21</v>
      </c>
      <c r="S6" s="423"/>
      <c r="T6" s="420" t="s">
        <v>346</v>
      </c>
      <c r="U6" s="422" t="s">
        <v>21</v>
      </c>
      <c r="V6" s="423"/>
      <c r="W6" s="424" t="s">
        <v>199</v>
      </c>
      <c r="X6" s="418" t="s">
        <v>16</v>
      </c>
    </row>
    <row r="7" spans="1:25" ht="81" customHeight="1" x14ac:dyDescent="0.25">
      <c r="A7" s="428"/>
      <c r="B7" s="428"/>
      <c r="C7" s="429"/>
      <c r="D7" s="429"/>
      <c r="E7" s="431"/>
      <c r="F7" s="429"/>
      <c r="G7" s="429"/>
      <c r="H7" s="432"/>
      <c r="I7" s="433"/>
      <c r="J7" s="432"/>
      <c r="K7" s="432"/>
      <c r="L7" s="435"/>
      <c r="M7" s="435"/>
      <c r="N7" s="432"/>
      <c r="O7" s="424"/>
      <c r="P7" s="419"/>
      <c r="Q7" s="421"/>
      <c r="R7" s="294" t="s">
        <v>347</v>
      </c>
      <c r="S7" s="296" t="s">
        <v>348</v>
      </c>
      <c r="T7" s="421"/>
      <c r="U7" s="75" t="s">
        <v>349</v>
      </c>
      <c r="V7" s="296" t="s">
        <v>20</v>
      </c>
      <c r="W7" s="424"/>
      <c r="X7" s="418"/>
    </row>
    <row r="8" spans="1:25" s="25" customFormat="1" ht="25.5" customHeight="1" x14ac:dyDescent="0.3">
      <c r="A8" s="20" t="s">
        <v>17</v>
      </c>
      <c r="B8" s="21"/>
      <c r="C8" s="21"/>
      <c r="D8" s="21"/>
      <c r="E8" s="21"/>
      <c r="F8" s="21"/>
      <c r="G8" s="21"/>
      <c r="H8" s="21"/>
      <c r="I8" s="21"/>
      <c r="J8" s="21"/>
      <c r="K8" s="22">
        <f>SUM(K9:K12)</f>
        <v>21500</v>
      </c>
      <c r="L8" s="22">
        <f>SUM(L9:L12)</f>
        <v>16000</v>
      </c>
      <c r="M8" s="22">
        <f>SUM(M9:M12)</f>
        <v>5500</v>
      </c>
      <c r="N8" s="22"/>
      <c r="O8" s="22">
        <f>SUM(O9:O12)</f>
        <v>0</v>
      </c>
      <c r="P8" s="23">
        <f>SUM(P9:P12)</f>
        <v>5500</v>
      </c>
      <c r="Q8" s="23">
        <f>SUM(Q9:Q12)</f>
        <v>0</v>
      </c>
      <c r="R8" s="23">
        <f t="shared" ref="R8:V8" si="0">SUM(R9:R12)</f>
        <v>0</v>
      </c>
      <c r="S8" s="23">
        <f>SUM(S9:S12)</f>
        <v>0</v>
      </c>
      <c r="T8" s="23">
        <f>SUM(T9:T12)</f>
        <v>5500</v>
      </c>
      <c r="U8" s="23">
        <f t="shared" si="0"/>
        <v>0</v>
      </c>
      <c r="V8" s="23">
        <f t="shared" si="0"/>
        <v>5500</v>
      </c>
      <c r="W8" s="22">
        <f>SUM(W9:W12)</f>
        <v>0</v>
      </c>
      <c r="X8" s="24"/>
    </row>
    <row r="9" spans="1:25" ht="162.75" customHeight="1" x14ac:dyDescent="0.25">
      <c r="A9" s="26">
        <v>1</v>
      </c>
      <c r="B9" s="27" t="s">
        <v>32</v>
      </c>
      <c r="C9" s="28">
        <v>3314</v>
      </c>
      <c r="D9" s="28">
        <v>6351</v>
      </c>
      <c r="E9" s="28">
        <v>63</v>
      </c>
      <c r="F9" s="29">
        <v>60003101588</v>
      </c>
      <c r="G9" s="30" t="s">
        <v>371</v>
      </c>
      <c r="H9" s="31" t="s">
        <v>450</v>
      </c>
      <c r="I9" s="32"/>
      <c r="J9" s="32" t="s">
        <v>372</v>
      </c>
      <c r="K9" s="279">
        <v>21500</v>
      </c>
      <c r="L9" s="279">
        <v>16000</v>
      </c>
      <c r="M9" s="279">
        <v>5500</v>
      </c>
      <c r="N9" s="34">
        <v>2025</v>
      </c>
      <c r="O9" s="35">
        <v>0</v>
      </c>
      <c r="P9" s="36">
        <f>Q9+T9</f>
        <v>5500</v>
      </c>
      <c r="Q9" s="367">
        <f>SUM(R9:R9)</f>
        <v>0</v>
      </c>
      <c r="R9" s="276">
        <v>0</v>
      </c>
      <c r="S9" s="37">
        <v>0</v>
      </c>
      <c r="T9" s="174">
        <f>U9+V9</f>
        <v>5500</v>
      </c>
      <c r="U9" s="37">
        <v>0</v>
      </c>
      <c r="V9" s="277">
        <v>5500</v>
      </c>
      <c r="W9" s="103"/>
      <c r="X9" s="103" t="s">
        <v>373</v>
      </c>
    </row>
    <row r="10" spans="1:25" ht="18" hidden="1" customHeight="1" x14ac:dyDescent="0.25">
      <c r="A10" s="26">
        <v>2</v>
      </c>
      <c r="B10" s="26"/>
      <c r="C10" s="39"/>
      <c r="D10" s="39"/>
      <c r="E10" s="39"/>
      <c r="F10" s="40"/>
      <c r="G10" s="41"/>
      <c r="H10" s="42"/>
      <c r="I10" s="43"/>
      <c r="J10" s="43"/>
      <c r="K10" s="33">
        <f>SUM(L10:M10)</f>
        <v>0</v>
      </c>
      <c r="L10" s="33"/>
      <c r="M10" s="33"/>
      <c r="N10" s="34"/>
      <c r="O10" s="35"/>
      <c r="P10" s="36">
        <f>Q10+S10</f>
        <v>0</v>
      </c>
      <c r="Q10" s="35">
        <f t="shared" ref="Q10:Q12" si="1">SUM(R10:S10)</f>
        <v>0</v>
      </c>
      <c r="R10" s="35"/>
      <c r="S10" s="37"/>
      <c r="T10" s="37">
        <f t="shared" ref="T10:T12" si="2">SUM(U10:V10)</f>
        <v>0</v>
      </c>
      <c r="U10" s="37"/>
      <c r="V10" s="37"/>
      <c r="W10" s="37">
        <f>K10-O10-P10</f>
        <v>0</v>
      </c>
      <c r="X10" s="38"/>
    </row>
    <row r="11" spans="1:25" ht="15.75" hidden="1" x14ac:dyDescent="0.25">
      <c r="A11" s="26">
        <v>3</v>
      </c>
      <c r="B11" s="27"/>
      <c r="C11" s="28"/>
      <c r="D11" s="28"/>
      <c r="E11" s="28"/>
      <c r="F11" s="29"/>
      <c r="G11" s="30"/>
      <c r="H11" s="31"/>
      <c r="I11" s="32"/>
      <c r="J11" s="32"/>
      <c r="K11" s="33"/>
      <c r="L11" s="33"/>
      <c r="M11" s="33"/>
      <c r="N11" s="34"/>
      <c r="O11" s="35"/>
      <c r="P11" s="36"/>
      <c r="Q11" s="35"/>
      <c r="R11" s="35"/>
      <c r="S11" s="37"/>
      <c r="T11" s="37"/>
      <c r="U11" s="37"/>
      <c r="V11" s="37"/>
      <c r="W11" s="103"/>
      <c r="X11"/>
    </row>
    <row r="12" spans="1:25" ht="15.75" hidden="1" x14ac:dyDescent="0.25">
      <c r="A12" s="26">
        <v>4</v>
      </c>
      <c r="B12" s="28"/>
      <c r="C12" s="27"/>
      <c r="D12" s="27"/>
      <c r="E12" s="27"/>
      <c r="F12" s="44"/>
      <c r="G12" s="41"/>
      <c r="H12" s="31"/>
      <c r="I12" s="45"/>
      <c r="J12" s="32"/>
      <c r="K12" s="33">
        <f t="shared" ref="K12" si="3">SUM(L12:M12)</f>
        <v>0</v>
      </c>
      <c r="L12" s="33"/>
      <c r="M12" s="33"/>
      <c r="N12" s="34"/>
      <c r="O12" s="35"/>
      <c r="P12" s="36">
        <f>Q12+S12</f>
        <v>0</v>
      </c>
      <c r="Q12" s="35">
        <f t="shared" si="1"/>
        <v>0</v>
      </c>
      <c r="R12" s="35"/>
      <c r="S12" s="37"/>
      <c r="T12" s="37">
        <f t="shared" si="2"/>
        <v>0</v>
      </c>
      <c r="U12" s="37"/>
      <c r="V12" s="37"/>
      <c r="W12" s="37">
        <f>K12-O12-P12</f>
        <v>0</v>
      </c>
      <c r="X12" s="38"/>
    </row>
    <row r="13" spans="1:25" s="25" customFormat="1" ht="25.5" hidden="1" customHeight="1" x14ac:dyDescent="0.3">
      <c r="A13" s="46" t="s">
        <v>18</v>
      </c>
      <c r="B13" s="47"/>
      <c r="C13" s="47"/>
      <c r="D13" s="47"/>
      <c r="E13" s="47"/>
      <c r="F13" s="47"/>
      <c r="G13" s="47"/>
      <c r="H13" s="47"/>
      <c r="I13" s="47"/>
      <c r="J13" s="47"/>
      <c r="K13" s="48">
        <f>SUM(K14)</f>
        <v>0</v>
      </c>
      <c r="L13" s="48">
        <f>SUM(L14)</f>
        <v>0</v>
      </c>
      <c r="M13" s="48">
        <f>SUM(M14)</f>
        <v>0</v>
      </c>
      <c r="N13" s="49"/>
      <c r="O13" s="48">
        <f>SUM(O14)</f>
        <v>0</v>
      </c>
      <c r="P13" s="50">
        <f>SUM(P14)</f>
        <v>0</v>
      </c>
      <c r="Q13" s="50">
        <f>SUM(Q14)</f>
        <v>0</v>
      </c>
      <c r="R13" s="50">
        <f t="shared" ref="R13:V13" si="4">SUM(R14)</f>
        <v>0</v>
      </c>
      <c r="S13" s="50">
        <f>SUM(S14)</f>
        <v>0</v>
      </c>
      <c r="T13" s="50">
        <f>SUM(T14)</f>
        <v>0</v>
      </c>
      <c r="U13" s="50">
        <f t="shared" si="4"/>
        <v>0</v>
      </c>
      <c r="V13" s="50">
        <f t="shared" si="4"/>
        <v>0</v>
      </c>
      <c r="W13" s="51">
        <f>SUM(W14)</f>
        <v>0</v>
      </c>
      <c r="X13" s="52"/>
    </row>
    <row r="14" spans="1:25" ht="15.75" hidden="1" x14ac:dyDescent="0.25">
      <c r="A14" s="26">
        <v>1</v>
      </c>
      <c r="B14" s="28"/>
      <c r="C14" s="27"/>
      <c r="D14" s="27"/>
      <c r="E14" s="27"/>
      <c r="F14" s="44"/>
      <c r="G14" s="41"/>
      <c r="H14" s="31"/>
      <c r="I14" s="45"/>
      <c r="J14" s="32"/>
      <c r="K14" s="33"/>
      <c r="L14" s="33"/>
      <c r="M14" s="33"/>
      <c r="N14" s="34"/>
      <c r="O14" s="35">
        <v>0</v>
      </c>
      <c r="P14" s="36">
        <f>Q14+S14</f>
        <v>0</v>
      </c>
      <c r="Q14" s="35">
        <f>SUM(R14:R14)</f>
        <v>0</v>
      </c>
      <c r="R14" s="35"/>
      <c r="S14" s="37">
        <f t="shared" ref="S14" si="5">SUM(U14:V14)</f>
        <v>0</v>
      </c>
      <c r="T14" s="37">
        <f>SUM(U14:V14)</f>
        <v>0</v>
      </c>
      <c r="U14" s="37"/>
      <c r="V14" s="37"/>
      <c r="W14" s="37">
        <f>K14-O14-P14</f>
        <v>0</v>
      </c>
      <c r="X14" s="38"/>
    </row>
    <row r="15" spans="1:25" ht="35.25" customHeight="1" x14ac:dyDescent="0.25">
      <c r="A15" s="291" t="s">
        <v>469</v>
      </c>
      <c r="B15" s="292"/>
      <c r="C15" s="292"/>
      <c r="D15" s="292"/>
      <c r="E15" s="292"/>
      <c r="F15" s="292"/>
      <c r="G15" s="292"/>
      <c r="H15" s="292"/>
      <c r="I15" s="292"/>
      <c r="J15" s="292"/>
      <c r="K15" s="55">
        <f>K8+K13</f>
        <v>21500</v>
      </c>
      <c r="L15" s="55">
        <f>L8+L13</f>
        <v>16000</v>
      </c>
      <c r="M15" s="55">
        <f t="shared" ref="M15" si="6">M8+M13</f>
        <v>5500</v>
      </c>
      <c r="N15" s="55"/>
      <c r="O15" s="55">
        <f>O8+O13</f>
        <v>0</v>
      </c>
      <c r="P15" s="55">
        <f>P8+P13</f>
        <v>5500</v>
      </c>
      <c r="Q15" s="55">
        <f>Q8+Q13</f>
        <v>0</v>
      </c>
      <c r="R15" s="55">
        <f t="shared" ref="R15:V15" si="7">R8+R13</f>
        <v>0</v>
      </c>
      <c r="S15" s="55">
        <f>S8+S13</f>
        <v>0</v>
      </c>
      <c r="T15" s="55">
        <f>T8+T13</f>
        <v>5500</v>
      </c>
      <c r="U15" s="55">
        <f t="shared" si="7"/>
        <v>0</v>
      </c>
      <c r="V15" s="55">
        <f t="shared" si="7"/>
        <v>5500</v>
      </c>
      <c r="W15" s="56">
        <f>W8+W13</f>
        <v>0</v>
      </c>
      <c r="X15" s="57"/>
    </row>
    <row r="16" spans="1:25" s="6" customFormat="1" x14ac:dyDescent="0.25">
      <c r="A16" s="4"/>
      <c r="B16" s="4"/>
      <c r="C16" s="4"/>
      <c r="D16" s="4"/>
      <c r="E16" s="4"/>
      <c r="F16" s="4"/>
      <c r="G16" s="58"/>
      <c r="H16" s="4"/>
      <c r="I16" s="59"/>
      <c r="J16" s="60"/>
      <c r="K16" s="61"/>
      <c r="L16" s="61"/>
      <c r="M16" s="61"/>
      <c r="N16" s="62"/>
      <c r="O16" s="62"/>
      <c r="X16" s="63"/>
      <c r="Y16"/>
    </row>
    <row r="17" spans="1:25" s="6" customFormat="1" x14ac:dyDescent="0.25">
      <c r="A17" s="4"/>
      <c r="B17" s="4"/>
      <c r="C17" s="4"/>
      <c r="D17" s="4"/>
      <c r="E17" s="4"/>
      <c r="F17" s="4"/>
      <c r="G17" s="4"/>
      <c r="H17" s="4"/>
      <c r="I17" s="64"/>
      <c r="J17" s="65"/>
      <c r="K17" s="66"/>
      <c r="L17" s="66"/>
      <c r="M17" s="66"/>
      <c r="X17" s="63"/>
      <c r="Y17"/>
    </row>
    <row r="18" spans="1:25" s="6" customFormat="1" ht="18" x14ac:dyDescent="0.25">
      <c r="A18" s="67"/>
      <c r="B18" s="67"/>
      <c r="C18" s="67"/>
      <c r="D18" s="67"/>
      <c r="E18" s="67"/>
      <c r="F18" s="67"/>
      <c r="G18" s="67"/>
      <c r="H18" s="67"/>
      <c r="I18" s="67"/>
      <c r="J18" s="67"/>
      <c r="K18" s="67"/>
      <c r="L18" s="67"/>
      <c r="M18" s="67"/>
      <c r="N18" s="67"/>
      <c r="O18" s="67"/>
      <c r="P18" s="67"/>
      <c r="X18" s="63"/>
      <c r="Y18"/>
    </row>
    <row r="19" spans="1:25" s="73" customFormat="1" x14ac:dyDescent="0.2">
      <c r="A19" s="68"/>
      <c r="B19" s="69"/>
      <c r="C19" s="68"/>
      <c r="D19" s="69"/>
      <c r="E19" s="69"/>
      <c r="F19" s="69"/>
      <c r="G19" s="69"/>
      <c r="H19" s="69"/>
      <c r="I19" s="70"/>
      <c r="J19" s="71"/>
      <c r="K19" s="72"/>
      <c r="L19" s="72"/>
      <c r="M19" s="72"/>
      <c r="X19" s="74"/>
      <c r="Y19" s="68"/>
    </row>
    <row r="20" spans="1:25" s="6" customFormat="1" x14ac:dyDescent="0.25">
      <c r="A20" s="4"/>
      <c r="B20" s="4"/>
      <c r="C20" s="4"/>
      <c r="D20" s="4"/>
      <c r="E20" s="4"/>
      <c r="F20" s="4"/>
      <c r="G20" s="4"/>
      <c r="H20" s="4"/>
      <c r="I20"/>
      <c r="J20" s="65"/>
      <c r="K20" s="66"/>
      <c r="L20" s="66"/>
      <c r="M20" s="66"/>
      <c r="X20" s="63"/>
      <c r="Y20"/>
    </row>
    <row r="21" spans="1:25" s="6" customFormat="1" x14ac:dyDescent="0.25">
      <c r="A21" s="4"/>
      <c r="B21" s="4"/>
      <c r="C21" s="4"/>
      <c r="D21" s="4"/>
      <c r="E21" s="4"/>
      <c r="F21" s="4"/>
      <c r="G21" s="4"/>
      <c r="H21" s="4"/>
      <c r="I21"/>
      <c r="J21" s="65"/>
      <c r="K21" s="66"/>
      <c r="L21" s="66"/>
      <c r="M21" s="66"/>
      <c r="X21" s="63"/>
      <c r="Y21"/>
    </row>
    <row r="22" spans="1:25" s="6" customFormat="1" x14ac:dyDescent="0.25">
      <c r="A22" s="4"/>
      <c r="B22" s="4"/>
      <c r="C22" s="4"/>
      <c r="D22" s="4"/>
      <c r="E22" s="4"/>
      <c r="F22" s="4"/>
      <c r="G22" s="4"/>
      <c r="H22" s="4"/>
      <c r="I22"/>
      <c r="J22" s="65"/>
      <c r="K22" s="66"/>
      <c r="L22" s="66"/>
      <c r="M22" s="66"/>
      <c r="X22" s="63"/>
      <c r="Y22"/>
    </row>
    <row r="23" spans="1:25" s="6" customFormat="1" x14ac:dyDescent="0.25">
      <c r="A23" s="4"/>
      <c r="B23" s="4"/>
      <c r="C23" s="4"/>
      <c r="D23" s="4"/>
      <c r="E23" s="4"/>
      <c r="F23" s="4"/>
      <c r="G23" s="4"/>
      <c r="H23" s="4"/>
      <c r="I23"/>
      <c r="J23" s="65"/>
      <c r="K23" s="66"/>
      <c r="L23" s="66"/>
      <c r="M23" s="66"/>
      <c r="X23" s="63"/>
      <c r="Y23"/>
    </row>
    <row r="24" spans="1:25" s="6" customFormat="1" x14ac:dyDescent="0.25">
      <c r="A24" s="4"/>
      <c r="B24" s="4"/>
      <c r="C24" s="4"/>
      <c r="D24" s="4"/>
      <c r="E24" s="4"/>
      <c r="F24" s="4"/>
      <c r="G24" s="4"/>
      <c r="H24" s="4"/>
      <c r="I24"/>
      <c r="J24" s="65"/>
      <c r="K24" s="66"/>
      <c r="L24" s="66"/>
      <c r="M24" s="66"/>
      <c r="X24" s="63"/>
      <c r="Y24"/>
    </row>
    <row r="25" spans="1:25" s="6" customFormat="1" x14ac:dyDescent="0.25">
      <c r="A25" s="4"/>
      <c r="B25" s="4"/>
      <c r="C25" s="4"/>
      <c r="D25" s="4"/>
      <c r="E25" s="4"/>
      <c r="F25" s="4"/>
      <c r="G25" s="4"/>
      <c r="H25" s="4"/>
      <c r="I25"/>
      <c r="J25" s="65"/>
      <c r="K25" s="66"/>
      <c r="L25" s="66"/>
      <c r="M25" s="66"/>
      <c r="X25" s="63"/>
      <c r="Y25"/>
    </row>
    <row r="26" spans="1:25" s="6" customFormat="1" x14ac:dyDescent="0.25">
      <c r="A26" s="4"/>
      <c r="B26" s="4"/>
      <c r="C26" s="4"/>
      <c r="D26" s="4"/>
      <c r="E26" s="4"/>
      <c r="F26" s="4"/>
      <c r="G26" s="4"/>
      <c r="H26" s="4"/>
      <c r="I26"/>
      <c r="J26" s="65"/>
      <c r="K26" s="66"/>
      <c r="L26" s="66"/>
      <c r="M26" s="66"/>
      <c r="X26" s="63"/>
      <c r="Y26"/>
    </row>
    <row r="27" spans="1:25" s="6" customFormat="1" x14ac:dyDescent="0.25">
      <c r="A27" s="4"/>
      <c r="B27" s="4"/>
      <c r="C27" s="4"/>
      <c r="D27" s="4"/>
      <c r="E27" s="4"/>
      <c r="F27" s="4"/>
      <c r="G27" s="4"/>
      <c r="H27" s="4"/>
      <c r="I27"/>
      <c r="J27" s="65"/>
      <c r="K27" s="66"/>
      <c r="L27" s="66"/>
      <c r="M27" s="66"/>
      <c r="X27" s="63"/>
      <c r="Y27"/>
    </row>
    <row r="28" spans="1:25" s="6" customFormat="1" x14ac:dyDescent="0.25">
      <c r="A28" s="4"/>
      <c r="B28" s="4"/>
      <c r="C28" s="4"/>
      <c r="D28" s="4"/>
      <c r="E28" s="4"/>
      <c r="F28" s="4"/>
      <c r="G28" s="4"/>
      <c r="H28" s="4"/>
      <c r="I28"/>
      <c r="J28" s="65"/>
      <c r="K28" s="66"/>
      <c r="L28" s="66"/>
      <c r="M28" s="66"/>
      <c r="X28" s="63"/>
      <c r="Y28"/>
    </row>
    <row r="29" spans="1:25" s="6" customFormat="1" x14ac:dyDescent="0.25">
      <c r="A29" s="4"/>
      <c r="B29" s="4"/>
      <c r="C29" s="4"/>
      <c r="D29" s="4"/>
      <c r="E29" s="4"/>
      <c r="F29" s="4"/>
      <c r="G29" s="4"/>
      <c r="H29" s="4"/>
      <c r="I29"/>
      <c r="J29" s="65"/>
      <c r="K29" s="66"/>
      <c r="L29" s="66"/>
      <c r="M29" s="66"/>
      <c r="X29" s="63"/>
      <c r="Y29"/>
    </row>
    <row r="30" spans="1:25" s="6" customFormat="1" x14ac:dyDescent="0.25">
      <c r="A30" s="4"/>
      <c r="B30" s="4"/>
      <c r="C30" s="4"/>
      <c r="D30" s="4"/>
      <c r="E30" s="4"/>
      <c r="F30" s="4"/>
      <c r="G30" s="4"/>
      <c r="H30" s="4"/>
      <c r="I30"/>
      <c r="J30" s="65"/>
      <c r="K30" s="66"/>
      <c r="L30" s="66"/>
      <c r="M30" s="66"/>
      <c r="X30" s="63"/>
      <c r="Y30"/>
    </row>
    <row r="31" spans="1:25" s="6" customFormat="1" x14ac:dyDescent="0.25">
      <c r="A31" s="4"/>
      <c r="B31" s="4"/>
      <c r="C31" s="4"/>
      <c r="D31" s="4"/>
      <c r="E31" s="4"/>
      <c r="F31" s="4"/>
      <c r="G31" s="4"/>
      <c r="H31" s="4"/>
      <c r="I31"/>
      <c r="J31" s="65"/>
      <c r="K31" s="66"/>
      <c r="L31" s="66"/>
      <c r="M31" s="66"/>
      <c r="X31" s="63"/>
      <c r="Y31"/>
    </row>
    <row r="32" spans="1:25" s="6" customFormat="1" x14ac:dyDescent="0.25">
      <c r="A32" s="4"/>
      <c r="B32" s="4"/>
      <c r="C32" s="4"/>
      <c r="D32" s="4"/>
      <c r="E32" s="4"/>
      <c r="F32" s="4"/>
      <c r="G32" s="4"/>
      <c r="H32" s="4"/>
      <c r="I32"/>
      <c r="J32" s="65"/>
      <c r="K32" s="66"/>
      <c r="L32" s="66"/>
      <c r="M32" s="66"/>
      <c r="X32" s="63"/>
      <c r="Y32"/>
    </row>
    <row r="33" spans="1:25" s="6" customFormat="1" x14ac:dyDescent="0.25">
      <c r="A33" s="4"/>
      <c r="B33" s="4"/>
      <c r="C33" s="4"/>
      <c r="D33" s="4"/>
      <c r="E33" s="4"/>
      <c r="F33" s="4"/>
      <c r="G33" s="4"/>
      <c r="H33" s="4"/>
      <c r="I33"/>
      <c r="J33" s="65"/>
      <c r="K33" s="66"/>
      <c r="L33" s="66"/>
      <c r="M33" s="66"/>
      <c r="X33" s="63"/>
      <c r="Y33"/>
    </row>
    <row r="34" spans="1:25" s="6" customFormat="1" x14ac:dyDescent="0.25">
      <c r="A34" s="4"/>
      <c r="B34" s="4"/>
      <c r="C34" s="4"/>
      <c r="D34" s="4"/>
      <c r="E34" s="4"/>
      <c r="F34" s="4"/>
      <c r="G34" s="4"/>
      <c r="H34" s="4"/>
      <c r="I34"/>
      <c r="J34" s="65"/>
      <c r="K34" s="66"/>
      <c r="L34" s="66"/>
      <c r="M34" s="66"/>
      <c r="X34" s="63"/>
      <c r="Y34"/>
    </row>
    <row r="35" spans="1:25" s="6" customFormat="1" x14ac:dyDescent="0.25">
      <c r="A35" s="4"/>
      <c r="B35" s="4"/>
      <c r="C35" s="4"/>
      <c r="D35" s="4"/>
      <c r="E35" s="4"/>
      <c r="F35" s="4"/>
      <c r="G35" s="4"/>
      <c r="H35" s="4"/>
      <c r="I35"/>
      <c r="J35" s="65"/>
      <c r="K35" s="66"/>
      <c r="L35" s="66"/>
      <c r="M35" s="66"/>
      <c r="X35" s="63"/>
      <c r="Y35"/>
    </row>
    <row r="36" spans="1:25" s="6" customFormat="1" x14ac:dyDescent="0.25">
      <c r="A36" s="4"/>
      <c r="B36" s="4"/>
      <c r="C36" s="4"/>
      <c r="D36" s="4"/>
      <c r="E36" s="4"/>
      <c r="F36" s="4"/>
      <c r="G36" s="4"/>
      <c r="H36" s="4"/>
      <c r="I36"/>
      <c r="J36" s="65"/>
      <c r="K36" s="66"/>
      <c r="L36" s="66"/>
      <c r="M36" s="66"/>
      <c r="X36" s="63"/>
      <c r="Y36"/>
    </row>
    <row r="37" spans="1:25" s="6" customFormat="1" x14ac:dyDescent="0.25">
      <c r="A37" s="4"/>
      <c r="B37" s="4"/>
      <c r="C37" s="4"/>
      <c r="D37" s="4"/>
      <c r="E37" s="4"/>
      <c r="F37" s="4"/>
      <c r="G37" s="4"/>
      <c r="H37" s="4"/>
      <c r="I37"/>
      <c r="J37" s="4"/>
      <c r="K37" s="66"/>
      <c r="L37" s="66"/>
      <c r="M37" s="66"/>
      <c r="X37" s="63"/>
      <c r="Y37"/>
    </row>
    <row r="38" spans="1:25" s="6" customFormat="1" x14ac:dyDescent="0.25">
      <c r="A38" s="4"/>
      <c r="B38" s="4"/>
      <c r="C38" s="4"/>
      <c r="D38" s="4"/>
      <c r="E38" s="4"/>
      <c r="F38" s="4"/>
      <c r="G38" s="4"/>
      <c r="H38" s="4"/>
      <c r="I38"/>
      <c r="J38" s="4"/>
      <c r="K38" s="66"/>
      <c r="L38" s="66"/>
      <c r="M38" s="66"/>
      <c r="X38" s="63"/>
      <c r="Y38"/>
    </row>
    <row r="39" spans="1:25" s="6" customFormat="1" x14ac:dyDescent="0.25">
      <c r="A39" s="4"/>
      <c r="B39" s="4"/>
      <c r="C39" s="4"/>
      <c r="D39" s="4"/>
      <c r="E39" s="4"/>
      <c r="F39" s="4"/>
      <c r="G39" s="4"/>
      <c r="H39" s="4"/>
      <c r="I39"/>
      <c r="J39" s="4"/>
      <c r="K39" s="66"/>
      <c r="L39" s="66"/>
      <c r="M39" s="66"/>
      <c r="X39" s="63"/>
      <c r="Y39"/>
    </row>
    <row r="40" spans="1:25" s="6" customFormat="1" x14ac:dyDescent="0.25">
      <c r="A40" s="4"/>
      <c r="B40" s="4"/>
      <c r="C40" s="4"/>
      <c r="D40" s="4"/>
      <c r="E40" s="4"/>
      <c r="F40" s="4"/>
      <c r="G40" s="4"/>
      <c r="H40" s="4"/>
      <c r="I40"/>
      <c r="J40" s="4"/>
      <c r="K40" s="66"/>
      <c r="L40" s="66"/>
      <c r="M40" s="66"/>
      <c r="X40" s="63"/>
      <c r="Y40"/>
    </row>
    <row r="41" spans="1:25" s="6" customFormat="1" x14ac:dyDescent="0.25">
      <c r="A41" s="4"/>
      <c r="B41" s="4"/>
      <c r="C41" s="4"/>
      <c r="D41" s="4"/>
      <c r="E41" s="4"/>
      <c r="F41" s="4"/>
      <c r="G41" s="4"/>
      <c r="H41" s="4"/>
      <c r="I41"/>
      <c r="J41" s="4"/>
      <c r="K41" s="66"/>
      <c r="L41" s="66"/>
      <c r="M41" s="66"/>
      <c r="X41" s="63"/>
      <c r="Y41"/>
    </row>
    <row r="42" spans="1:25" s="6" customFormat="1" x14ac:dyDescent="0.25">
      <c r="A42" s="4"/>
      <c r="B42" s="4"/>
      <c r="C42" s="4"/>
      <c r="D42" s="4"/>
      <c r="E42" s="4"/>
      <c r="F42" s="4"/>
      <c r="G42" s="4"/>
      <c r="H42" s="4"/>
      <c r="I42"/>
      <c r="J42" s="4"/>
      <c r="K42" s="66"/>
      <c r="L42" s="66"/>
      <c r="M42" s="66"/>
      <c r="X42" s="63"/>
      <c r="Y42"/>
    </row>
    <row r="43" spans="1:25" s="6" customFormat="1" x14ac:dyDescent="0.25">
      <c r="A43" s="4"/>
      <c r="B43" s="4"/>
      <c r="C43" s="4"/>
      <c r="D43" s="4"/>
      <c r="E43" s="4"/>
      <c r="F43" s="4"/>
      <c r="G43" s="4"/>
      <c r="H43" s="4"/>
      <c r="I43"/>
      <c r="J43" s="4"/>
      <c r="K43" s="66"/>
      <c r="L43" s="66"/>
      <c r="M43" s="66"/>
      <c r="X43" s="63"/>
      <c r="Y43"/>
    </row>
    <row r="44" spans="1:25" s="6" customFormat="1" x14ac:dyDescent="0.25">
      <c r="A44" s="4"/>
      <c r="B44" s="4"/>
      <c r="C44" s="4"/>
      <c r="D44" s="4"/>
      <c r="E44" s="4"/>
      <c r="F44" s="4"/>
      <c r="G44" s="4"/>
      <c r="H44" s="4"/>
      <c r="I44"/>
      <c r="J44" s="4"/>
      <c r="K44" s="66"/>
      <c r="L44" s="66"/>
      <c r="M44" s="66"/>
      <c r="X44" s="63"/>
      <c r="Y44"/>
    </row>
    <row r="45" spans="1:25" s="6" customFormat="1" x14ac:dyDescent="0.25">
      <c r="A45" s="4"/>
      <c r="B45" s="4"/>
      <c r="C45" s="4"/>
      <c r="D45" s="4"/>
      <c r="E45" s="4"/>
      <c r="F45" s="4"/>
      <c r="G45" s="4"/>
      <c r="H45" s="4"/>
      <c r="I45"/>
      <c r="J45" s="4"/>
      <c r="K45" s="66"/>
      <c r="L45" s="66"/>
      <c r="M45" s="66"/>
      <c r="X45" s="63"/>
      <c r="Y45"/>
    </row>
    <row r="46" spans="1:25" s="6" customFormat="1" x14ac:dyDescent="0.25">
      <c r="A46" s="4"/>
      <c r="B46" s="4"/>
      <c r="C46" s="4"/>
      <c r="D46" s="4"/>
      <c r="E46" s="4"/>
      <c r="F46" s="4"/>
      <c r="G46" s="4"/>
      <c r="H46" s="4"/>
      <c r="I46"/>
      <c r="J46" s="4"/>
      <c r="K46" s="66"/>
      <c r="L46" s="66"/>
      <c r="M46" s="66"/>
      <c r="X46" s="63"/>
      <c r="Y46"/>
    </row>
    <row r="47" spans="1:25" s="6" customFormat="1" x14ac:dyDescent="0.25">
      <c r="A47" s="4"/>
      <c r="B47" s="4"/>
      <c r="C47" s="4"/>
      <c r="D47" s="4"/>
      <c r="E47" s="4"/>
      <c r="F47" s="4"/>
      <c r="G47" s="4"/>
      <c r="H47" s="4"/>
      <c r="I47"/>
      <c r="J47" s="4"/>
      <c r="K47" s="66"/>
      <c r="L47" s="66"/>
      <c r="M47" s="66"/>
      <c r="X47" s="63"/>
      <c r="Y47"/>
    </row>
    <row r="48" spans="1:25" s="6" customFormat="1" x14ac:dyDescent="0.25">
      <c r="A48"/>
      <c r="B48"/>
      <c r="C48"/>
      <c r="D48"/>
      <c r="E48"/>
      <c r="F48"/>
      <c r="G48"/>
      <c r="H48"/>
      <c r="I48"/>
      <c r="J48" s="4"/>
      <c r="K48" s="66"/>
      <c r="L48" s="66"/>
      <c r="M48" s="66"/>
      <c r="X48" s="63"/>
      <c r="Y48"/>
    </row>
    <row r="49" spans="1:25" s="6" customFormat="1" x14ac:dyDescent="0.25">
      <c r="A49"/>
      <c r="B49"/>
      <c r="C49"/>
      <c r="D49"/>
      <c r="E49"/>
      <c r="F49"/>
      <c r="G49"/>
      <c r="H49"/>
      <c r="I49"/>
      <c r="J49" s="4"/>
      <c r="K49" s="66"/>
      <c r="L49" s="66"/>
      <c r="M49" s="66"/>
      <c r="X49" s="63"/>
      <c r="Y49"/>
    </row>
    <row r="50" spans="1:25" s="6" customFormat="1" x14ac:dyDescent="0.25">
      <c r="A50"/>
      <c r="B50"/>
      <c r="C50"/>
      <c r="D50"/>
      <c r="E50"/>
      <c r="F50"/>
      <c r="G50"/>
      <c r="H50"/>
      <c r="I50"/>
      <c r="J50" s="4"/>
      <c r="K50" s="66"/>
      <c r="L50" s="66"/>
      <c r="M50" s="66"/>
      <c r="X50" s="63"/>
      <c r="Y50"/>
    </row>
    <row r="51" spans="1:25" s="6" customFormat="1" x14ac:dyDescent="0.25">
      <c r="A51"/>
      <c r="B51"/>
      <c r="C51"/>
      <c r="D51"/>
      <c r="E51"/>
      <c r="F51"/>
      <c r="G51"/>
      <c r="H51"/>
      <c r="I51"/>
      <c r="J51" s="4"/>
      <c r="K51" s="66"/>
      <c r="L51" s="66"/>
      <c r="M51" s="66"/>
      <c r="X51" s="63"/>
      <c r="Y51"/>
    </row>
    <row r="52" spans="1:25" s="6" customFormat="1" x14ac:dyDescent="0.25">
      <c r="A52"/>
      <c r="B52"/>
      <c r="C52"/>
      <c r="D52"/>
      <c r="E52"/>
      <c r="F52"/>
      <c r="G52"/>
      <c r="H52"/>
      <c r="I52"/>
      <c r="J52" s="4"/>
      <c r="K52" s="66"/>
      <c r="L52" s="66"/>
      <c r="M52" s="66"/>
      <c r="X52" s="63"/>
      <c r="Y52"/>
    </row>
    <row r="53" spans="1:25" s="6" customFormat="1" x14ac:dyDescent="0.25">
      <c r="A53"/>
      <c r="B53"/>
      <c r="C53"/>
      <c r="D53"/>
      <c r="E53"/>
      <c r="F53"/>
      <c r="G53"/>
      <c r="H53"/>
      <c r="I53"/>
      <c r="J53" s="4"/>
      <c r="K53" s="66"/>
      <c r="L53" s="66"/>
      <c r="M53" s="66"/>
      <c r="X53" s="63"/>
      <c r="Y53"/>
    </row>
    <row r="54" spans="1:25" s="6" customFormat="1" x14ac:dyDescent="0.25">
      <c r="A54"/>
      <c r="B54"/>
      <c r="C54"/>
      <c r="D54"/>
      <c r="E54"/>
      <c r="F54"/>
      <c r="G54"/>
      <c r="H54"/>
      <c r="I54"/>
      <c r="J54" s="4"/>
      <c r="K54" s="66"/>
      <c r="L54" s="66"/>
      <c r="M54" s="66"/>
      <c r="X54" s="63"/>
      <c r="Y54"/>
    </row>
    <row r="55" spans="1:25" s="6" customFormat="1" x14ac:dyDescent="0.25">
      <c r="A55"/>
      <c r="B55"/>
      <c r="C55"/>
      <c r="D55"/>
      <c r="E55"/>
      <c r="F55"/>
      <c r="G55"/>
      <c r="H55"/>
      <c r="I55"/>
      <c r="J55" s="4"/>
      <c r="K55" s="66"/>
      <c r="L55" s="66"/>
      <c r="M55" s="66"/>
      <c r="X55" s="63"/>
      <c r="Y55"/>
    </row>
    <row r="56" spans="1:25" s="6" customFormat="1" x14ac:dyDescent="0.25">
      <c r="A56"/>
      <c r="B56"/>
      <c r="C56"/>
      <c r="D56"/>
      <c r="E56"/>
      <c r="F56"/>
      <c r="G56"/>
      <c r="H56"/>
      <c r="I56"/>
      <c r="J56" s="4"/>
      <c r="K56" s="66"/>
      <c r="L56" s="66"/>
      <c r="M56" s="66"/>
      <c r="X56" s="63"/>
      <c r="Y56"/>
    </row>
    <row r="57" spans="1:25" s="6" customFormat="1" x14ac:dyDescent="0.25">
      <c r="A57"/>
      <c r="B57"/>
      <c r="C57"/>
      <c r="D57"/>
      <c r="E57"/>
      <c r="F57"/>
      <c r="G57"/>
      <c r="H57"/>
      <c r="I57"/>
      <c r="J57" s="4"/>
      <c r="K57" s="66"/>
      <c r="L57" s="66"/>
      <c r="M57" s="66"/>
      <c r="X57" s="63"/>
      <c r="Y57"/>
    </row>
    <row r="58" spans="1:25" s="6" customFormat="1" x14ac:dyDescent="0.25">
      <c r="A58"/>
      <c r="B58"/>
      <c r="C58"/>
      <c r="D58"/>
      <c r="E58"/>
      <c r="F58"/>
      <c r="G58"/>
      <c r="H58"/>
      <c r="I58"/>
      <c r="J58" s="4"/>
      <c r="K58" s="66"/>
      <c r="L58" s="66"/>
      <c r="M58" s="66"/>
      <c r="X58" s="63"/>
      <c r="Y58"/>
    </row>
    <row r="59" spans="1:25" s="6" customFormat="1" x14ac:dyDescent="0.25">
      <c r="A59"/>
      <c r="B59"/>
      <c r="C59"/>
      <c r="D59"/>
      <c r="E59"/>
      <c r="F59"/>
      <c r="G59"/>
      <c r="H59"/>
      <c r="I59"/>
      <c r="J59" s="4"/>
      <c r="K59" s="66"/>
      <c r="L59" s="66"/>
      <c r="M59" s="66"/>
      <c r="X59" s="63"/>
      <c r="Y59"/>
    </row>
    <row r="60" spans="1:25" s="6" customFormat="1" x14ac:dyDescent="0.25">
      <c r="A60"/>
      <c r="B60"/>
      <c r="C60"/>
      <c r="D60"/>
      <c r="E60"/>
      <c r="F60"/>
      <c r="G60"/>
      <c r="H60"/>
      <c r="I60"/>
      <c r="J60" s="4"/>
      <c r="K60" s="66"/>
      <c r="L60" s="66"/>
      <c r="M60" s="66"/>
      <c r="X60" s="63"/>
      <c r="Y60"/>
    </row>
    <row r="61" spans="1:25" s="6" customFormat="1" x14ac:dyDescent="0.25">
      <c r="A61"/>
      <c r="B61"/>
      <c r="C61"/>
      <c r="D61"/>
      <c r="E61"/>
      <c r="F61"/>
      <c r="G61"/>
      <c r="H61"/>
      <c r="I61"/>
      <c r="J61" s="4"/>
      <c r="K61" s="66"/>
      <c r="L61" s="66"/>
      <c r="M61" s="66"/>
      <c r="X61" s="63"/>
      <c r="Y61"/>
    </row>
    <row r="62" spans="1:25" s="6" customFormat="1" x14ac:dyDescent="0.25">
      <c r="A62"/>
      <c r="B62"/>
      <c r="C62"/>
      <c r="D62"/>
      <c r="E62"/>
      <c r="F62"/>
      <c r="G62"/>
      <c r="H62"/>
      <c r="I62"/>
      <c r="J62" s="4"/>
      <c r="K62" s="66"/>
      <c r="L62" s="66"/>
      <c r="M62" s="66"/>
      <c r="X62" s="63"/>
      <c r="Y62"/>
    </row>
    <row r="63" spans="1:25" s="6" customFormat="1" x14ac:dyDescent="0.25">
      <c r="A63"/>
      <c r="B63"/>
      <c r="C63"/>
      <c r="D63"/>
      <c r="E63"/>
      <c r="F63"/>
      <c r="G63"/>
      <c r="H63"/>
      <c r="I63"/>
      <c r="J63" s="4"/>
      <c r="K63" s="66"/>
      <c r="L63" s="66"/>
      <c r="M63" s="66"/>
      <c r="X63" s="63"/>
      <c r="Y63"/>
    </row>
    <row r="64" spans="1:25" s="6" customFormat="1" x14ac:dyDescent="0.25">
      <c r="A64"/>
      <c r="B64"/>
      <c r="C64"/>
      <c r="D64"/>
      <c r="E64"/>
      <c r="F64"/>
      <c r="G64"/>
      <c r="H64"/>
      <c r="I64"/>
      <c r="J64" s="4"/>
      <c r="K64" s="66"/>
      <c r="L64" s="66"/>
      <c r="M64" s="66"/>
      <c r="X64" s="63"/>
      <c r="Y64"/>
    </row>
    <row r="65" spans="1:25" s="6" customFormat="1" x14ac:dyDescent="0.25">
      <c r="A65"/>
      <c r="B65"/>
      <c r="C65"/>
      <c r="D65"/>
      <c r="E65"/>
      <c r="F65"/>
      <c r="G65"/>
      <c r="H65"/>
      <c r="I65"/>
      <c r="J65" s="4"/>
      <c r="K65" s="66"/>
      <c r="L65" s="66"/>
      <c r="M65" s="66"/>
      <c r="X65" s="63"/>
      <c r="Y65"/>
    </row>
    <row r="66" spans="1:25" s="6" customFormat="1" x14ac:dyDescent="0.25">
      <c r="A66"/>
      <c r="B66"/>
      <c r="C66"/>
      <c r="D66"/>
      <c r="E66"/>
      <c r="F66"/>
      <c r="G66"/>
      <c r="H66"/>
      <c r="I66"/>
      <c r="J66" s="4"/>
      <c r="K66" s="66"/>
      <c r="L66" s="66"/>
      <c r="M66" s="66"/>
      <c r="X66" s="63"/>
      <c r="Y66"/>
    </row>
    <row r="67" spans="1:25" s="6" customFormat="1" x14ac:dyDescent="0.25">
      <c r="A67"/>
      <c r="B67"/>
      <c r="C67"/>
      <c r="D67"/>
      <c r="E67"/>
      <c r="F67"/>
      <c r="G67"/>
      <c r="H67"/>
      <c r="I67"/>
      <c r="J67" s="4"/>
      <c r="K67" s="66"/>
      <c r="L67" s="66"/>
      <c r="M67" s="66"/>
      <c r="X67" s="63"/>
      <c r="Y67"/>
    </row>
    <row r="68" spans="1:25" s="6" customFormat="1" x14ac:dyDescent="0.25">
      <c r="A68"/>
      <c r="B68"/>
      <c r="C68"/>
      <c r="D68"/>
      <c r="E68"/>
      <c r="F68"/>
      <c r="G68"/>
      <c r="H68"/>
      <c r="I68"/>
      <c r="J68" s="4"/>
      <c r="K68" s="66"/>
      <c r="L68" s="66"/>
      <c r="M68" s="66"/>
      <c r="X68" s="63"/>
      <c r="Y68"/>
    </row>
    <row r="69" spans="1:25" s="6" customFormat="1" x14ac:dyDescent="0.25">
      <c r="A69"/>
      <c r="B69"/>
      <c r="C69"/>
      <c r="D69"/>
      <c r="E69"/>
      <c r="F69"/>
      <c r="G69"/>
      <c r="H69"/>
      <c r="I69"/>
      <c r="J69" s="4"/>
      <c r="K69" s="66"/>
      <c r="L69" s="66"/>
      <c r="M69" s="66"/>
      <c r="X69" s="63"/>
      <c r="Y69"/>
    </row>
    <row r="70" spans="1:25" s="6" customFormat="1" x14ac:dyDescent="0.25">
      <c r="A70"/>
      <c r="B70"/>
      <c r="C70"/>
      <c r="D70"/>
      <c r="E70"/>
      <c r="F70"/>
      <c r="G70"/>
      <c r="H70"/>
      <c r="I70"/>
      <c r="J70" s="4"/>
      <c r="K70" s="66"/>
      <c r="L70" s="66"/>
      <c r="M70" s="66"/>
      <c r="X70" s="63"/>
      <c r="Y70"/>
    </row>
    <row r="71" spans="1:25" s="6" customFormat="1" x14ac:dyDescent="0.25">
      <c r="A71"/>
      <c r="B71"/>
      <c r="C71"/>
      <c r="D71"/>
      <c r="E71"/>
      <c r="F71"/>
      <c r="G71"/>
      <c r="H71"/>
      <c r="I71"/>
      <c r="J71" s="4"/>
      <c r="K71" s="66"/>
      <c r="L71" s="66"/>
      <c r="M71" s="66"/>
      <c r="X71" s="63"/>
      <c r="Y71"/>
    </row>
    <row r="72" spans="1:25" s="6" customFormat="1" x14ac:dyDescent="0.25">
      <c r="A72"/>
      <c r="B72"/>
      <c r="C72"/>
      <c r="D72"/>
      <c r="E72"/>
      <c r="F72"/>
      <c r="G72"/>
      <c r="H72"/>
      <c r="I72"/>
      <c r="J72" s="4"/>
      <c r="K72" s="66"/>
      <c r="L72" s="66"/>
      <c r="M72" s="66"/>
      <c r="X72" s="63"/>
      <c r="Y72"/>
    </row>
    <row r="73" spans="1:25" s="6" customFormat="1" x14ac:dyDescent="0.25">
      <c r="A73"/>
      <c r="B73"/>
      <c r="C73"/>
      <c r="D73"/>
      <c r="E73"/>
      <c r="F73"/>
      <c r="G73"/>
      <c r="H73"/>
      <c r="I73"/>
      <c r="J73" s="4"/>
      <c r="K73" s="66"/>
      <c r="L73" s="66"/>
      <c r="M73" s="66"/>
      <c r="X73" s="63"/>
      <c r="Y73"/>
    </row>
    <row r="74" spans="1:25" s="6" customFormat="1" x14ac:dyDescent="0.25">
      <c r="A74"/>
      <c r="B74"/>
      <c r="C74"/>
      <c r="D74"/>
      <c r="E74"/>
      <c r="F74"/>
      <c r="G74"/>
      <c r="H74"/>
      <c r="I74"/>
      <c r="J74" s="4"/>
      <c r="K74" s="66"/>
      <c r="L74" s="66"/>
      <c r="M74" s="66"/>
      <c r="X74" s="63"/>
      <c r="Y74"/>
    </row>
    <row r="75" spans="1:25" s="6" customFormat="1" x14ac:dyDescent="0.25">
      <c r="A75"/>
      <c r="B75"/>
      <c r="C75"/>
      <c r="D75"/>
      <c r="E75"/>
      <c r="F75"/>
      <c r="G75"/>
      <c r="H75"/>
      <c r="I75"/>
      <c r="J75" s="4"/>
      <c r="K75" s="66"/>
      <c r="L75" s="66"/>
      <c r="M75" s="66"/>
      <c r="X75" s="63"/>
      <c r="Y75"/>
    </row>
    <row r="76" spans="1:25" s="6" customFormat="1" x14ac:dyDescent="0.25">
      <c r="A76"/>
      <c r="B76"/>
      <c r="C76"/>
      <c r="D76"/>
      <c r="E76"/>
      <c r="F76"/>
      <c r="G76"/>
      <c r="H76"/>
      <c r="I76"/>
      <c r="J76" s="4"/>
      <c r="K76" s="66"/>
      <c r="L76" s="66"/>
      <c r="M76" s="66"/>
      <c r="X76" s="63"/>
      <c r="Y76"/>
    </row>
    <row r="77" spans="1:25" s="6" customFormat="1" x14ac:dyDescent="0.25">
      <c r="A77"/>
      <c r="B77"/>
      <c r="C77"/>
      <c r="D77"/>
      <c r="E77"/>
      <c r="F77"/>
      <c r="G77"/>
      <c r="H77"/>
      <c r="I77"/>
      <c r="J77" s="4"/>
      <c r="K77" s="66"/>
      <c r="L77" s="66"/>
      <c r="M77" s="66"/>
      <c r="X77" s="63"/>
      <c r="Y77"/>
    </row>
    <row r="78" spans="1:25" s="6" customFormat="1" x14ac:dyDescent="0.25">
      <c r="A78"/>
      <c r="B78"/>
      <c r="C78"/>
      <c r="D78"/>
      <c r="E78"/>
      <c r="F78"/>
      <c r="G78"/>
      <c r="H78"/>
      <c r="I78"/>
      <c r="J78" s="4"/>
      <c r="K78" s="66"/>
      <c r="L78" s="66"/>
      <c r="M78" s="66"/>
      <c r="X78" s="63"/>
      <c r="Y78"/>
    </row>
    <row r="79" spans="1:25" s="6" customFormat="1" x14ac:dyDescent="0.25">
      <c r="A79"/>
      <c r="B79"/>
      <c r="C79"/>
      <c r="D79"/>
      <c r="E79"/>
      <c r="F79"/>
      <c r="G79"/>
      <c r="H79"/>
      <c r="I79"/>
      <c r="J79" s="4"/>
      <c r="K79" s="66"/>
      <c r="L79" s="66"/>
      <c r="M79" s="66"/>
      <c r="X79" s="63"/>
      <c r="Y79"/>
    </row>
    <row r="80" spans="1:25" s="6" customFormat="1" x14ac:dyDescent="0.25">
      <c r="A80"/>
      <c r="B80"/>
      <c r="C80"/>
      <c r="D80"/>
      <c r="E80"/>
      <c r="F80"/>
      <c r="G80"/>
      <c r="H80"/>
      <c r="I80"/>
      <c r="J80" s="4"/>
      <c r="K80" s="66"/>
      <c r="L80" s="66"/>
      <c r="M80" s="66"/>
      <c r="X80" s="63"/>
      <c r="Y80"/>
    </row>
    <row r="81" spans="1:25" s="6" customFormat="1" x14ac:dyDescent="0.25">
      <c r="A81"/>
      <c r="B81"/>
      <c r="C81"/>
      <c r="D81"/>
      <c r="E81"/>
      <c r="F81"/>
      <c r="G81"/>
      <c r="H81"/>
      <c r="I81"/>
      <c r="J81" s="4"/>
      <c r="K81" s="66"/>
      <c r="L81" s="66"/>
      <c r="M81" s="66"/>
      <c r="X81" s="63"/>
      <c r="Y81"/>
    </row>
    <row r="82" spans="1:25" s="6" customFormat="1" x14ac:dyDescent="0.25">
      <c r="A82"/>
      <c r="B82"/>
      <c r="C82"/>
      <c r="D82"/>
      <c r="E82"/>
      <c r="F82"/>
      <c r="G82"/>
      <c r="H82"/>
      <c r="I82"/>
      <c r="J82" s="4"/>
      <c r="K82" s="66"/>
      <c r="L82" s="66"/>
      <c r="M82" s="66"/>
      <c r="X82" s="63"/>
      <c r="Y82"/>
    </row>
    <row r="83" spans="1:25" s="6" customFormat="1" x14ac:dyDescent="0.25">
      <c r="A83"/>
      <c r="B83"/>
      <c r="C83"/>
      <c r="D83"/>
      <c r="E83"/>
      <c r="F83"/>
      <c r="G83"/>
      <c r="H83"/>
      <c r="I83"/>
      <c r="J83" s="4"/>
      <c r="K83" s="66"/>
      <c r="L83" s="66"/>
      <c r="M83" s="66"/>
      <c r="X83" s="63"/>
      <c r="Y83"/>
    </row>
    <row r="84" spans="1:25" s="6" customFormat="1" x14ac:dyDescent="0.25">
      <c r="A84"/>
      <c r="B84"/>
      <c r="C84"/>
      <c r="D84"/>
      <c r="E84"/>
      <c r="F84"/>
      <c r="G84"/>
      <c r="H84"/>
      <c r="I84"/>
      <c r="J84" s="4"/>
      <c r="K84" s="66"/>
      <c r="L84" s="66"/>
      <c r="M84" s="66"/>
      <c r="X84" s="63"/>
      <c r="Y84"/>
    </row>
    <row r="85" spans="1:25" s="6" customFormat="1" x14ac:dyDescent="0.25">
      <c r="A85"/>
      <c r="B85"/>
      <c r="C85"/>
      <c r="D85"/>
      <c r="E85"/>
      <c r="F85"/>
      <c r="G85"/>
      <c r="H85"/>
      <c r="I85"/>
      <c r="J85" s="4"/>
      <c r="K85" s="66"/>
      <c r="L85" s="66"/>
      <c r="M85" s="66"/>
      <c r="X85" s="63"/>
      <c r="Y85"/>
    </row>
    <row r="86" spans="1:25" s="6" customFormat="1" x14ac:dyDescent="0.25">
      <c r="A86"/>
      <c r="B86"/>
      <c r="C86"/>
      <c r="D86"/>
      <c r="E86"/>
      <c r="F86"/>
      <c r="G86"/>
      <c r="H86"/>
      <c r="I86"/>
      <c r="J86" s="4"/>
      <c r="K86" s="66"/>
      <c r="L86" s="66"/>
      <c r="M86" s="66"/>
      <c r="X86" s="63"/>
      <c r="Y86"/>
    </row>
    <row r="87" spans="1:25" s="6" customFormat="1" x14ac:dyDescent="0.25">
      <c r="A87"/>
      <c r="B87"/>
      <c r="C87"/>
      <c r="D87"/>
      <c r="E87"/>
      <c r="F87"/>
      <c r="G87"/>
      <c r="H87"/>
      <c r="I87"/>
      <c r="J87" s="4"/>
      <c r="K87" s="66"/>
      <c r="L87" s="66"/>
      <c r="M87" s="66"/>
      <c r="X87" s="63"/>
      <c r="Y87"/>
    </row>
    <row r="88" spans="1:25" s="6" customFormat="1" x14ac:dyDescent="0.25">
      <c r="A88"/>
      <c r="B88"/>
      <c r="C88"/>
      <c r="D88"/>
      <c r="E88"/>
      <c r="F88"/>
      <c r="G88"/>
      <c r="H88"/>
      <c r="I88"/>
      <c r="J88" s="4"/>
      <c r="K88" s="66"/>
      <c r="L88" s="66"/>
      <c r="M88" s="66"/>
      <c r="X88" s="63"/>
      <c r="Y88"/>
    </row>
    <row r="89" spans="1:25" s="6" customFormat="1" x14ac:dyDescent="0.25">
      <c r="A89"/>
      <c r="B89"/>
      <c r="C89"/>
      <c r="D89"/>
      <c r="E89"/>
      <c r="F89"/>
      <c r="G89"/>
      <c r="H89"/>
      <c r="I89"/>
      <c r="J89" s="4"/>
      <c r="K89" s="66"/>
      <c r="L89" s="66"/>
      <c r="M89" s="66"/>
      <c r="X89" s="63"/>
      <c r="Y89"/>
    </row>
    <row r="90" spans="1:25" s="6" customFormat="1" x14ac:dyDescent="0.25">
      <c r="A90"/>
      <c r="B90"/>
      <c r="C90"/>
      <c r="D90"/>
      <c r="E90"/>
      <c r="F90"/>
      <c r="G90"/>
      <c r="H90"/>
      <c r="I90"/>
      <c r="J90" s="4"/>
      <c r="K90" s="66"/>
      <c r="L90" s="66"/>
      <c r="M90" s="66"/>
      <c r="X90" s="63"/>
      <c r="Y90"/>
    </row>
    <row r="91" spans="1:25" s="6" customFormat="1" x14ac:dyDescent="0.25">
      <c r="A91"/>
      <c r="B91"/>
      <c r="C91"/>
      <c r="D91"/>
      <c r="E91"/>
      <c r="F91"/>
      <c r="G91"/>
      <c r="H91"/>
      <c r="I91"/>
      <c r="J91" s="4"/>
      <c r="K91" s="66"/>
      <c r="L91" s="66"/>
      <c r="M91" s="66"/>
      <c r="X91" s="63"/>
      <c r="Y91"/>
    </row>
    <row r="92" spans="1:25" s="6" customFormat="1" x14ac:dyDescent="0.25">
      <c r="A92"/>
      <c r="B92"/>
      <c r="C92"/>
      <c r="D92"/>
      <c r="E92"/>
      <c r="F92"/>
      <c r="G92"/>
      <c r="H92"/>
      <c r="I92"/>
      <c r="J92" s="4"/>
      <c r="K92" s="66"/>
      <c r="L92" s="66"/>
      <c r="M92" s="66"/>
      <c r="X92" s="63"/>
      <c r="Y92"/>
    </row>
    <row r="93" spans="1:25" s="6" customFormat="1" x14ac:dyDescent="0.25">
      <c r="A93"/>
      <c r="B93"/>
      <c r="C93"/>
      <c r="D93"/>
      <c r="E93"/>
      <c r="F93"/>
      <c r="G93"/>
      <c r="H93"/>
      <c r="I93"/>
      <c r="J93" s="4"/>
      <c r="K93" s="66"/>
      <c r="L93" s="66"/>
      <c r="M93" s="66"/>
      <c r="X93" s="63"/>
      <c r="Y93"/>
    </row>
    <row r="94" spans="1:25" s="6" customFormat="1" x14ac:dyDescent="0.25">
      <c r="A94"/>
      <c r="B94"/>
      <c r="C94"/>
      <c r="D94"/>
      <c r="E94"/>
      <c r="F94"/>
      <c r="G94"/>
      <c r="H94"/>
      <c r="I94"/>
      <c r="J94" s="4"/>
      <c r="K94" s="66"/>
      <c r="L94" s="66"/>
      <c r="M94" s="66"/>
      <c r="X94" s="63"/>
      <c r="Y94"/>
    </row>
    <row r="95" spans="1:25" s="6" customFormat="1" x14ac:dyDescent="0.25">
      <c r="A95"/>
      <c r="B95"/>
      <c r="C95"/>
      <c r="D95"/>
      <c r="E95"/>
      <c r="F95"/>
      <c r="G95"/>
      <c r="H95"/>
      <c r="I95"/>
      <c r="J95" s="4"/>
      <c r="K95" s="66"/>
      <c r="L95" s="66"/>
      <c r="M95" s="66"/>
      <c r="X95" s="63"/>
      <c r="Y95"/>
    </row>
    <row r="96" spans="1:25" s="6" customFormat="1" x14ac:dyDescent="0.25">
      <c r="A96"/>
      <c r="B96"/>
      <c r="C96"/>
      <c r="D96"/>
      <c r="E96"/>
      <c r="F96"/>
      <c r="G96"/>
      <c r="H96"/>
      <c r="I96"/>
      <c r="J96" s="4"/>
      <c r="K96" s="66"/>
      <c r="L96" s="66"/>
      <c r="M96" s="66"/>
      <c r="X96" s="63"/>
      <c r="Y96"/>
    </row>
    <row r="97" spans="1:25" s="6" customFormat="1" x14ac:dyDescent="0.25">
      <c r="A97"/>
      <c r="B97"/>
      <c r="C97"/>
      <c r="D97"/>
      <c r="E97"/>
      <c r="F97"/>
      <c r="G97"/>
      <c r="H97"/>
      <c r="I97"/>
      <c r="J97" s="4"/>
      <c r="K97" s="66"/>
      <c r="L97" s="66"/>
      <c r="M97" s="66"/>
      <c r="X97" s="63"/>
      <c r="Y97"/>
    </row>
    <row r="98" spans="1:25" s="6" customFormat="1" x14ac:dyDescent="0.25">
      <c r="A98"/>
      <c r="B98"/>
      <c r="C98"/>
      <c r="D98"/>
      <c r="E98"/>
      <c r="F98"/>
      <c r="G98"/>
      <c r="H98"/>
      <c r="I98"/>
      <c r="J98" s="4"/>
      <c r="K98" s="66"/>
      <c r="L98" s="66"/>
      <c r="M98" s="66"/>
      <c r="X98" s="63"/>
      <c r="Y98"/>
    </row>
    <row r="99" spans="1:25" s="6" customFormat="1" x14ac:dyDescent="0.25">
      <c r="A99"/>
      <c r="B99"/>
      <c r="C99"/>
      <c r="D99"/>
      <c r="E99"/>
      <c r="F99"/>
      <c r="G99"/>
      <c r="H99"/>
      <c r="I99"/>
      <c r="J99" s="4"/>
      <c r="K99" s="66"/>
      <c r="L99" s="66"/>
      <c r="M99" s="66"/>
      <c r="X99" s="63"/>
      <c r="Y99"/>
    </row>
  </sheetData>
  <mergeCells count="23">
    <mergeCell ref="X6:X7"/>
    <mergeCell ref="P6:P7"/>
    <mergeCell ref="Q6:Q7"/>
    <mergeCell ref="R6:S6"/>
    <mergeCell ref="T6:T7"/>
    <mergeCell ref="U6:V6"/>
    <mergeCell ref="W6:W7"/>
    <mergeCell ref="O6:O7"/>
    <mergeCell ref="A5:W5"/>
    <mergeCell ref="A6:A7"/>
    <mergeCell ref="B6:B7"/>
    <mergeCell ref="C6:C7"/>
    <mergeCell ref="D6:D7"/>
    <mergeCell ref="E6:E7"/>
    <mergeCell ref="F6:F7"/>
    <mergeCell ref="G6:G7"/>
    <mergeCell ref="H6:H7"/>
    <mergeCell ref="I6:I7"/>
    <mergeCell ref="J6:J7"/>
    <mergeCell ref="K6:K7"/>
    <mergeCell ref="L6:L7"/>
    <mergeCell ref="M6:M7"/>
    <mergeCell ref="N6:N7"/>
  </mergeCells>
  <pageMargins left="0.70866141732283472" right="0.70866141732283472" top="0.78740157480314965" bottom="0.78740157480314965" header="0.31496062992125984" footer="0.31496062992125984"/>
  <pageSetup paperSize="9" scale="39" firstPageNumber="186" fitToHeight="0" orientation="landscape" useFirstPageNumber="1" r:id="rId1"/>
  <headerFooter>
    <oddFooter>&amp;L&amp;"Arial,Kurzíva"&amp;12Zastupitelstvo Olomouckého kraje 16.12.2024
10.1. - Rozpočet Olomouckého kraje na rok 2025 - návrh rozpočtu 
Příloha č. 5e) - Dotační projekty - investiční&amp;R&amp;"Arial,Kurzíva"&amp;12Strana &amp;P (celkem 205)</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F0"/>
    <pageSetUpPr fitToPage="1"/>
  </sheetPr>
  <dimension ref="A1:AA112"/>
  <sheetViews>
    <sheetView showGridLines="0" view="pageBreakPreview" topLeftCell="A3" zoomScale="70" zoomScaleNormal="70" zoomScaleSheetLayoutView="70" workbookViewId="0">
      <selection activeCell="U9" sqref="U9:V19"/>
    </sheetView>
  </sheetViews>
  <sheetFormatPr defaultColWidth="9.140625" defaultRowHeight="15" outlineLevelCol="1" x14ac:dyDescent="0.25"/>
  <cols>
    <col min="1" max="1" width="5.42578125" customWidth="1"/>
    <col min="2" max="2" width="5.7109375" customWidth="1"/>
    <col min="3" max="3" width="7.7109375" hidden="1" customWidth="1" outlineLevel="1"/>
    <col min="4" max="4" width="6.42578125" hidden="1" customWidth="1" outlineLevel="1"/>
    <col min="5" max="5" width="5.85546875" customWidth="1" collapsed="1"/>
    <col min="6" max="6" width="15.5703125" hidden="1" customWidth="1" outlineLevel="1"/>
    <col min="7" max="7" width="37.85546875" customWidth="1" collapsed="1"/>
    <col min="8" max="8" width="38.85546875" customWidth="1"/>
    <col min="9" max="9" width="7.140625" customWidth="1"/>
    <col min="10" max="10" width="14.7109375" style="4" customWidth="1"/>
    <col min="11" max="12" width="14.85546875" style="6" customWidth="1"/>
    <col min="13" max="13" width="15.5703125" style="6" customWidth="1"/>
    <col min="14" max="14" width="13.7109375" style="6" customWidth="1"/>
    <col min="15" max="15" width="14.7109375" style="6" customWidth="1"/>
    <col min="16" max="16" width="14.85546875" style="6" customWidth="1"/>
    <col min="17" max="18" width="16.7109375" style="6" customWidth="1"/>
    <col min="19" max="19" width="16.85546875" style="6" customWidth="1"/>
    <col min="20" max="22" width="14.85546875" style="6" customWidth="1"/>
    <col min="23" max="23" width="14.42578125" style="6" customWidth="1"/>
    <col min="24" max="24" width="17.7109375" style="63" customWidth="1"/>
    <col min="25" max="25" width="10.140625" customWidth="1"/>
  </cols>
  <sheetData>
    <row r="1" spans="1:27" ht="20.25" x14ac:dyDescent="0.3">
      <c r="A1" s="86" t="s">
        <v>23</v>
      </c>
      <c r="B1" s="1"/>
      <c r="C1" s="1"/>
      <c r="D1" s="1"/>
      <c r="E1" s="1"/>
      <c r="F1" s="2"/>
      <c r="G1" s="1"/>
      <c r="H1" s="3"/>
      <c r="I1" s="1"/>
      <c r="K1" s="5"/>
      <c r="N1" s="7"/>
      <c r="O1" s="7"/>
      <c r="Q1" s="7"/>
      <c r="R1" s="7"/>
      <c r="S1" s="7"/>
      <c r="T1" s="8"/>
      <c r="U1" s="9"/>
      <c r="V1"/>
      <c r="W1"/>
      <c r="X1"/>
    </row>
    <row r="2" spans="1:27" ht="15.75" x14ac:dyDescent="0.25">
      <c r="A2" s="10" t="s">
        <v>0</v>
      </c>
      <c r="B2" s="87"/>
      <c r="C2" s="87"/>
      <c r="D2" s="88"/>
      <c r="E2" s="88"/>
      <c r="F2" s="89"/>
      <c r="G2" s="90" t="s">
        <v>24</v>
      </c>
      <c r="H2" s="91" t="s">
        <v>25</v>
      </c>
      <c r="I2" s="11"/>
      <c r="K2" s="5"/>
      <c r="N2" s="12"/>
      <c r="O2" s="12"/>
      <c r="Q2" s="12"/>
      <c r="R2" s="12"/>
      <c r="S2" s="12"/>
      <c r="T2" s="13"/>
      <c r="U2" s="9"/>
      <c r="V2"/>
      <c r="W2"/>
      <c r="X2"/>
    </row>
    <row r="3" spans="1:27" ht="15.75" x14ac:dyDescent="0.25">
      <c r="A3" s="14"/>
      <c r="B3" s="87"/>
      <c r="C3" s="87"/>
      <c r="D3" s="88"/>
      <c r="E3" s="88"/>
      <c r="F3" s="89"/>
      <c r="G3" s="93" t="s">
        <v>1</v>
      </c>
      <c r="H3" s="94"/>
      <c r="I3" s="11"/>
      <c r="K3" s="5"/>
      <c r="N3" s="12"/>
      <c r="O3" s="12"/>
      <c r="Q3" s="12"/>
      <c r="R3" s="12"/>
      <c r="S3" s="12"/>
      <c r="T3" s="13"/>
      <c r="U3" s="9"/>
      <c r="V3"/>
      <c r="W3"/>
      <c r="X3"/>
    </row>
    <row r="4" spans="1:27" ht="17.25" customHeight="1" x14ac:dyDescent="0.25">
      <c r="A4" s="15"/>
      <c r="B4" s="15"/>
      <c r="C4" s="15"/>
      <c r="D4" s="15"/>
      <c r="E4" s="15"/>
      <c r="F4" s="15"/>
      <c r="G4" s="15"/>
      <c r="H4" s="15"/>
      <c r="I4" s="15"/>
      <c r="J4" s="15"/>
      <c r="K4" s="15"/>
      <c r="L4" s="16"/>
      <c r="M4" s="15"/>
      <c r="N4" s="16"/>
      <c r="O4" s="15"/>
      <c r="P4" s="15"/>
      <c r="Q4" s="15"/>
      <c r="R4" s="15"/>
      <c r="S4" s="15"/>
      <c r="T4" s="15"/>
      <c r="U4" s="15"/>
      <c r="V4" s="15"/>
      <c r="W4" s="17" t="s">
        <v>2</v>
      </c>
      <c r="Y4" s="9"/>
    </row>
    <row r="5" spans="1:27" ht="25.5" customHeight="1" x14ac:dyDescent="0.25">
      <c r="A5" s="425" t="s">
        <v>28</v>
      </c>
      <c r="B5" s="426"/>
      <c r="C5" s="426"/>
      <c r="D5" s="426"/>
      <c r="E5" s="426"/>
      <c r="F5" s="426"/>
      <c r="G5" s="426"/>
      <c r="H5" s="426"/>
      <c r="I5" s="426"/>
      <c r="J5" s="426"/>
      <c r="K5" s="426"/>
      <c r="L5" s="426"/>
      <c r="M5" s="426"/>
      <c r="N5" s="426"/>
      <c r="O5" s="426"/>
      <c r="P5" s="426"/>
      <c r="Q5" s="426"/>
      <c r="R5" s="426"/>
      <c r="S5" s="426"/>
      <c r="T5" s="426"/>
      <c r="U5" s="426"/>
      <c r="V5" s="426"/>
      <c r="W5" s="427"/>
      <c r="X5" s="18"/>
    </row>
    <row r="6" spans="1:27" ht="25.5" customHeight="1" x14ac:dyDescent="0.25">
      <c r="A6" s="428" t="s">
        <v>3</v>
      </c>
      <c r="B6" s="428" t="s">
        <v>4</v>
      </c>
      <c r="C6" s="429" t="s">
        <v>5</v>
      </c>
      <c r="D6" s="429" t="s">
        <v>6</v>
      </c>
      <c r="E6" s="430" t="s">
        <v>7</v>
      </c>
      <c r="F6" s="429" t="s">
        <v>8</v>
      </c>
      <c r="G6" s="429" t="s">
        <v>9</v>
      </c>
      <c r="H6" s="432" t="s">
        <v>10</v>
      </c>
      <c r="I6" s="433" t="s">
        <v>11</v>
      </c>
      <c r="J6" s="432" t="s">
        <v>12</v>
      </c>
      <c r="K6" s="432" t="s">
        <v>13</v>
      </c>
      <c r="L6" s="434" t="s">
        <v>14</v>
      </c>
      <c r="M6" s="434" t="s">
        <v>15</v>
      </c>
      <c r="N6" s="432" t="s">
        <v>22</v>
      </c>
      <c r="O6" s="424" t="s">
        <v>195</v>
      </c>
      <c r="P6" s="420" t="s">
        <v>196</v>
      </c>
      <c r="Q6" s="420" t="s">
        <v>197</v>
      </c>
      <c r="R6" s="422" t="s">
        <v>21</v>
      </c>
      <c r="S6" s="423"/>
      <c r="T6" s="420" t="s">
        <v>198</v>
      </c>
      <c r="U6" s="422" t="s">
        <v>21</v>
      </c>
      <c r="V6" s="423"/>
      <c r="W6" s="424" t="s">
        <v>199</v>
      </c>
      <c r="X6" s="418" t="s">
        <v>16</v>
      </c>
      <c r="Y6" s="437" t="s">
        <v>233</v>
      </c>
      <c r="Z6" s="437" t="s">
        <v>232</v>
      </c>
      <c r="AA6" s="437" t="s">
        <v>234</v>
      </c>
    </row>
    <row r="7" spans="1:27" ht="81" customHeight="1" x14ac:dyDescent="0.25">
      <c r="A7" s="428"/>
      <c r="B7" s="428"/>
      <c r="C7" s="429"/>
      <c r="D7" s="429"/>
      <c r="E7" s="431"/>
      <c r="F7" s="429"/>
      <c r="G7" s="429"/>
      <c r="H7" s="432"/>
      <c r="I7" s="433"/>
      <c r="J7" s="432"/>
      <c r="K7" s="432"/>
      <c r="L7" s="435"/>
      <c r="M7" s="435"/>
      <c r="N7" s="432"/>
      <c r="O7" s="424"/>
      <c r="P7" s="421"/>
      <c r="Q7" s="421"/>
      <c r="R7" s="19" t="s">
        <v>136</v>
      </c>
      <c r="S7" s="19" t="s">
        <v>130</v>
      </c>
      <c r="T7" s="421"/>
      <c r="U7" s="75" t="s">
        <v>19</v>
      </c>
      <c r="V7" s="19" t="s">
        <v>20</v>
      </c>
      <c r="W7" s="424"/>
      <c r="X7" s="418"/>
      <c r="Y7" s="437"/>
      <c r="Z7" s="437"/>
      <c r="AA7" s="437"/>
    </row>
    <row r="8" spans="1:27" s="25" customFormat="1" ht="25.5" customHeight="1" x14ac:dyDescent="0.3">
      <c r="A8" s="20" t="s">
        <v>17</v>
      </c>
      <c r="B8" s="21"/>
      <c r="C8" s="21"/>
      <c r="D8" s="21"/>
      <c r="E8" s="21"/>
      <c r="F8" s="21"/>
      <c r="G8" s="21"/>
      <c r="H8" s="21"/>
      <c r="I8" s="21"/>
      <c r="J8" s="21"/>
      <c r="K8" s="22">
        <f>SUM(K9:K10)</f>
        <v>74346</v>
      </c>
      <c r="L8" s="22">
        <f t="shared" ref="L8:M8" si="0">SUM(L9:L10)</f>
        <v>36213</v>
      </c>
      <c r="M8" s="22">
        <f t="shared" si="0"/>
        <v>38133</v>
      </c>
      <c r="N8" s="22"/>
      <c r="O8" s="22">
        <f t="shared" ref="O8:W8" si="1">SUM(O9:O10)</f>
        <v>32027</v>
      </c>
      <c r="P8" s="23">
        <f t="shared" si="1"/>
        <v>40082</v>
      </c>
      <c r="Q8" s="23">
        <f t="shared" si="1"/>
        <v>12582</v>
      </c>
      <c r="R8" s="23">
        <f t="shared" si="1"/>
        <v>12582</v>
      </c>
      <c r="S8" s="23">
        <f t="shared" si="1"/>
        <v>0</v>
      </c>
      <c r="T8" s="23">
        <f t="shared" si="1"/>
        <v>27500</v>
      </c>
      <c r="U8" s="23">
        <f t="shared" si="1"/>
        <v>0</v>
      </c>
      <c r="V8" s="23">
        <f t="shared" si="1"/>
        <v>27500</v>
      </c>
      <c r="W8" s="22">
        <f t="shared" si="1"/>
        <v>2237</v>
      </c>
      <c r="X8" s="24"/>
      <c r="Y8" s="218"/>
      <c r="Z8" s="218"/>
      <c r="AA8" s="218"/>
    </row>
    <row r="9" spans="1:27" ht="98.25" customHeight="1" x14ac:dyDescent="0.25">
      <c r="A9" s="26">
        <v>1</v>
      </c>
      <c r="B9" s="27" t="s">
        <v>33</v>
      </c>
      <c r="C9" s="28">
        <v>3315</v>
      </c>
      <c r="D9" s="28">
        <v>6121</v>
      </c>
      <c r="E9" s="28">
        <v>61</v>
      </c>
      <c r="F9" s="29">
        <v>60003100633</v>
      </c>
      <c r="G9" s="288" t="s">
        <v>117</v>
      </c>
      <c r="H9" s="271" t="s">
        <v>118</v>
      </c>
      <c r="I9" s="32"/>
      <c r="J9" s="32" t="s">
        <v>31</v>
      </c>
      <c r="K9" s="33">
        <v>27206</v>
      </c>
      <c r="L9" s="33">
        <v>23630</v>
      </c>
      <c r="M9" s="33">
        <f>K9-L9</f>
        <v>3576</v>
      </c>
      <c r="N9" s="34" t="s">
        <v>36</v>
      </c>
      <c r="O9" s="35">
        <v>24706</v>
      </c>
      <c r="P9" s="36">
        <f>Q9+T9</f>
        <v>2500</v>
      </c>
      <c r="Q9" s="172">
        <f>SUM(R9:S9)</f>
        <v>0</v>
      </c>
      <c r="R9" s="35">
        <v>0</v>
      </c>
      <c r="S9" s="35">
        <v>0</v>
      </c>
      <c r="T9" s="174">
        <f>SUM(U9:V9)</f>
        <v>2500</v>
      </c>
      <c r="U9" s="78">
        <v>0</v>
      </c>
      <c r="V9" s="78">
        <v>2500</v>
      </c>
      <c r="W9" s="37">
        <f>K9-O9-P9</f>
        <v>0</v>
      </c>
      <c r="X9" s="391" t="s">
        <v>472</v>
      </c>
      <c r="Y9" s="205"/>
      <c r="Z9" s="205"/>
      <c r="AA9" s="205"/>
    </row>
    <row r="10" spans="1:27" ht="117.75" customHeight="1" x14ac:dyDescent="0.25">
      <c r="A10" s="26">
        <v>2</v>
      </c>
      <c r="B10" s="27" t="s">
        <v>32</v>
      </c>
      <c r="C10" s="28">
        <v>3315</v>
      </c>
      <c r="D10" s="28">
        <v>6121</v>
      </c>
      <c r="E10" s="28">
        <v>61</v>
      </c>
      <c r="F10" s="29">
        <v>60003101189</v>
      </c>
      <c r="G10" s="30" t="s">
        <v>39</v>
      </c>
      <c r="H10" s="99" t="s">
        <v>318</v>
      </c>
      <c r="I10" s="32" t="s">
        <v>37</v>
      </c>
      <c r="J10" s="32" t="s">
        <v>31</v>
      </c>
      <c r="K10" s="76">
        <v>47140</v>
      </c>
      <c r="L10" s="76">
        <v>12583</v>
      </c>
      <c r="M10" s="76">
        <f>K10-L10</f>
        <v>34557</v>
      </c>
      <c r="N10" s="34" t="s">
        <v>80</v>
      </c>
      <c r="O10" s="77">
        <v>7321</v>
      </c>
      <c r="P10" s="79">
        <f>Q10+T10</f>
        <v>37582</v>
      </c>
      <c r="Q10" s="178">
        <f>SUM(R10:S10)</f>
        <v>12582</v>
      </c>
      <c r="R10" s="77">
        <v>12582</v>
      </c>
      <c r="S10" s="77">
        <v>0</v>
      </c>
      <c r="T10" s="177">
        <f>SUM(U10:V10)</f>
        <v>25000</v>
      </c>
      <c r="U10" s="278">
        <v>0</v>
      </c>
      <c r="V10" s="278">
        <v>25000</v>
      </c>
      <c r="W10" s="78">
        <f>K10-O10-P10</f>
        <v>2237</v>
      </c>
      <c r="X10" s="103" t="s">
        <v>227</v>
      </c>
      <c r="Y10" s="205"/>
      <c r="Z10" s="205"/>
      <c r="AA10" s="205"/>
    </row>
    <row r="11" spans="1:27" s="25" customFormat="1" ht="25.5" customHeight="1" x14ac:dyDescent="0.3">
      <c r="A11" s="20" t="s">
        <v>18</v>
      </c>
      <c r="B11" s="21"/>
      <c r="C11" s="21"/>
      <c r="D11" s="21"/>
      <c r="E11" s="21"/>
      <c r="F11" s="21"/>
      <c r="G11" s="21"/>
      <c r="H11" s="21"/>
      <c r="I11" s="21"/>
      <c r="J11" s="21"/>
      <c r="K11" s="22">
        <f>SUM(K12:K12)</f>
        <v>217000</v>
      </c>
      <c r="L11" s="22">
        <f t="shared" ref="L11:M11" si="2">SUM(L12:L12)</f>
        <v>85000</v>
      </c>
      <c r="M11" s="22">
        <f t="shared" si="2"/>
        <v>132000</v>
      </c>
      <c r="N11" s="22"/>
      <c r="O11" s="22">
        <f t="shared" ref="O11:W11" si="3">SUM(O12:O12)</f>
        <v>23</v>
      </c>
      <c r="P11" s="23">
        <f t="shared" si="3"/>
        <v>500</v>
      </c>
      <c r="Q11" s="23">
        <f t="shared" si="3"/>
        <v>0</v>
      </c>
      <c r="R11" s="23">
        <f t="shared" si="3"/>
        <v>0</v>
      </c>
      <c r="S11" s="23">
        <f t="shared" si="3"/>
        <v>0</v>
      </c>
      <c r="T11" s="23">
        <f t="shared" si="3"/>
        <v>500</v>
      </c>
      <c r="U11" s="23">
        <f t="shared" si="3"/>
        <v>0</v>
      </c>
      <c r="V11" s="23">
        <f t="shared" si="3"/>
        <v>500</v>
      </c>
      <c r="W11" s="22">
        <f t="shared" si="3"/>
        <v>216477</v>
      </c>
      <c r="X11" s="24"/>
      <c r="Y11" s="205"/>
      <c r="Z11" s="205"/>
      <c r="AA11" s="205"/>
    </row>
    <row r="12" spans="1:27" ht="94.9" customHeight="1" x14ac:dyDescent="0.25">
      <c r="A12" s="26">
        <v>1</v>
      </c>
      <c r="B12" s="27" t="s">
        <v>32</v>
      </c>
      <c r="C12" s="28">
        <v>3315</v>
      </c>
      <c r="D12" s="28">
        <v>6121</v>
      </c>
      <c r="E12" s="28">
        <v>61</v>
      </c>
      <c r="F12" s="29">
        <v>60003101612</v>
      </c>
      <c r="G12" s="30" t="s">
        <v>98</v>
      </c>
      <c r="H12" s="99" t="s">
        <v>119</v>
      </c>
      <c r="I12" s="32"/>
      <c r="J12" s="32" t="s">
        <v>120</v>
      </c>
      <c r="K12" s="76">
        <v>217000</v>
      </c>
      <c r="L12" s="76">
        <v>85000</v>
      </c>
      <c r="M12" s="76">
        <f>K12-L12</f>
        <v>132000</v>
      </c>
      <c r="N12" s="34" t="s">
        <v>121</v>
      </c>
      <c r="O12" s="77">
        <v>23</v>
      </c>
      <c r="P12" s="79">
        <f t="shared" ref="P12" si="4">Q12+T12</f>
        <v>500</v>
      </c>
      <c r="Q12" s="178">
        <f>SUM(R12:S12)</f>
        <v>0</v>
      </c>
      <c r="R12" s="77">
        <v>0</v>
      </c>
      <c r="S12" s="77">
        <v>0</v>
      </c>
      <c r="T12" s="177">
        <f>SUM(U12:V12)</f>
        <v>500</v>
      </c>
      <c r="U12" s="78">
        <v>0</v>
      </c>
      <c r="V12" s="78">
        <v>500</v>
      </c>
      <c r="W12" s="78">
        <f>K12-O12-P12</f>
        <v>216477</v>
      </c>
      <c r="X12" s="38" t="s">
        <v>222</v>
      </c>
      <c r="Y12" s="205"/>
      <c r="Z12" s="205"/>
      <c r="AA12" s="205"/>
    </row>
    <row r="13" spans="1:27" s="227" customFormat="1" ht="25.5" customHeight="1" x14ac:dyDescent="0.3">
      <c r="A13" s="243" t="s">
        <v>277</v>
      </c>
      <c r="B13" s="244"/>
      <c r="C13" s="244"/>
      <c r="D13" s="244"/>
      <c r="E13" s="244"/>
      <c r="F13" s="244"/>
      <c r="G13" s="244"/>
      <c r="H13" s="244"/>
      <c r="I13" s="244"/>
      <c r="J13" s="244"/>
      <c r="K13" s="245">
        <f>SUM(K14:K15)</f>
        <v>294894</v>
      </c>
      <c r="L13" s="245">
        <f t="shared" ref="L13:M13" si="5">SUM(L14:L15)</f>
        <v>72002</v>
      </c>
      <c r="M13" s="245">
        <f t="shared" si="5"/>
        <v>222892</v>
      </c>
      <c r="N13" s="245"/>
      <c r="O13" s="245">
        <f t="shared" ref="O13:W13" si="6">SUM(O14:O15)</f>
        <v>6440</v>
      </c>
      <c r="P13" s="246">
        <f t="shared" si="6"/>
        <v>68649</v>
      </c>
      <c r="Q13" s="246">
        <f t="shared" si="6"/>
        <v>42002</v>
      </c>
      <c r="R13" s="246">
        <f t="shared" si="6"/>
        <v>42002</v>
      </c>
      <c r="S13" s="246">
        <f t="shared" si="6"/>
        <v>0</v>
      </c>
      <c r="T13" s="246">
        <f>SUM(T14:T15)</f>
        <v>26647</v>
      </c>
      <c r="U13" s="246">
        <f>SUM(U14:U15)</f>
        <v>1000</v>
      </c>
      <c r="V13" s="246">
        <f>SUM(V14:V15)</f>
        <v>25647</v>
      </c>
      <c r="W13" s="245">
        <f t="shared" si="6"/>
        <v>219805</v>
      </c>
      <c r="X13" s="247"/>
      <c r="Y13" s="205"/>
      <c r="Z13" s="205"/>
      <c r="AA13" s="205"/>
    </row>
    <row r="14" spans="1:27" ht="93" customHeight="1" x14ac:dyDescent="0.25">
      <c r="A14" s="26">
        <v>1</v>
      </c>
      <c r="B14" s="27" t="s">
        <v>38</v>
      </c>
      <c r="C14" s="28">
        <v>3315</v>
      </c>
      <c r="D14" s="28">
        <v>6121</v>
      </c>
      <c r="E14" s="28">
        <v>61</v>
      </c>
      <c r="F14" s="29">
        <v>60003101542</v>
      </c>
      <c r="G14" s="30" t="s">
        <v>109</v>
      </c>
      <c r="H14" s="31" t="s">
        <v>310</v>
      </c>
      <c r="I14" s="32"/>
      <c r="J14" s="32" t="s">
        <v>31</v>
      </c>
      <c r="K14" s="33">
        <v>99894</v>
      </c>
      <c r="L14" s="33">
        <v>45002</v>
      </c>
      <c r="M14" s="33">
        <f>K14-L14</f>
        <v>54892</v>
      </c>
      <c r="N14" s="34" t="s">
        <v>69</v>
      </c>
      <c r="O14" s="35">
        <v>3895</v>
      </c>
      <c r="P14" s="308">
        <f>Q14+T14</f>
        <v>50649</v>
      </c>
      <c r="Q14" s="178">
        <f>SUM(R14:S14)</f>
        <v>25002</v>
      </c>
      <c r="R14" s="77">
        <v>25002</v>
      </c>
      <c r="S14" s="35">
        <v>0</v>
      </c>
      <c r="T14" s="174">
        <f>SUM(U14:V14)</f>
        <v>25647</v>
      </c>
      <c r="U14" s="78">
        <v>0</v>
      </c>
      <c r="V14" s="78">
        <v>25647</v>
      </c>
      <c r="W14" s="37">
        <f>K14-O14-P14</f>
        <v>45350</v>
      </c>
      <c r="X14" s="103" t="s">
        <v>223</v>
      </c>
      <c r="Y14" s="205"/>
      <c r="Z14" s="205"/>
      <c r="AA14" s="205"/>
    </row>
    <row r="15" spans="1:27" ht="94.9" customHeight="1" x14ac:dyDescent="0.25">
      <c r="A15" s="26">
        <v>2</v>
      </c>
      <c r="B15" s="27" t="s">
        <v>32</v>
      </c>
      <c r="C15" s="28">
        <v>3315</v>
      </c>
      <c r="D15" s="28">
        <v>6121</v>
      </c>
      <c r="E15" s="28">
        <v>61</v>
      </c>
      <c r="F15" s="29">
        <v>60003101326</v>
      </c>
      <c r="G15" s="30" t="s">
        <v>194</v>
      </c>
      <c r="H15" s="99" t="s">
        <v>319</v>
      </c>
      <c r="I15" s="32"/>
      <c r="J15" s="32" t="s">
        <v>31</v>
      </c>
      <c r="K15" s="76">
        <v>195000</v>
      </c>
      <c r="L15" s="76">
        <v>27000</v>
      </c>
      <c r="M15" s="76">
        <f>K15-L15</f>
        <v>168000</v>
      </c>
      <c r="N15" s="34" t="s">
        <v>90</v>
      </c>
      <c r="O15" s="77">
        <v>2545</v>
      </c>
      <c r="P15" s="79">
        <f>Q15+T15</f>
        <v>18000</v>
      </c>
      <c r="Q15" s="178">
        <f>SUM(R15:S15)</f>
        <v>17000</v>
      </c>
      <c r="R15" s="77">
        <v>17000</v>
      </c>
      <c r="S15" s="270">
        <v>0</v>
      </c>
      <c r="T15" s="177">
        <f>SUM(U15:V15)</f>
        <v>1000</v>
      </c>
      <c r="U15" s="278">
        <v>1000</v>
      </c>
      <c r="V15" s="278">
        <v>0</v>
      </c>
      <c r="W15" s="78">
        <f>K15-O15-P15</f>
        <v>174455</v>
      </c>
      <c r="X15" s="38"/>
      <c r="Y15" s="205"/>
      <c r="Z15" s="205"/>
      <c r="AA15" s="205"/>
    </row>
    <row r="16" spans="1:27" s="227" customFormat="1" ht="25.5" customHeight="1" x14ac:dyDescent="0.3">
      <c r="A16" s="243" t="s">
        <v>291</v>
      </c>
      <c r="B16" s="244"/>
      <c r="C16" s="244"/>
      <c r="D16" s="244"/>
      <c r="E16" s="244"/>
      <c r="F16" s="244"/>
      <c r="G16" s="244"/>
      <c r="H16" s="244"/>
      <c r="I16" s="244"/>
      <c r="J16" s="244"/>
      <c r="K16" s="245">
        <f>SUM(K17)</f>
        <v>158000</v>
      </c>
      <c r="L16" s="245">
        <f t="shared" ref="L16:M16" si="7">SUM(L17)</f>
        <v>0</v>
      </c>
      <c r="M16" s="245">
        <f t="shared" si="7"/>
        <v>158000</v>
      </c>
      <c r="N16" s="245"/>
      <c r="O16" s="245">
        <f t="shared" ref="O16:W16" si="8">SUM(O17)</f>
        <v>2359</v>
      </c>
      <c r="P16" s="246">
        <f t="shared" si="8"/>
        <v>5100</v>
      </c>
      <c r="Q16" s="246">
        <f t="shared" si="8"/>
        <v>0</v>
      </c>
      <c r="R16" s="246">
        <f t="shared" si="8"/>
        <v>0</v>
      </c>
      <c r="S16" s="246">
        <f t="shared" si="8"/>
        <v>0</v>
      </c>
      <c r="T16" s="246">
        <f t="shared" si="8"/>
        <v>5100</v>
      </c>
      <c r="U16" s="246">
        <f t="shared" si="8"/>
        <v>0</v>
      </c>
      <c r="V16" s="246">
        <f t="shared" si="8"/>
        <v>5100</v>
      </c>
      <c r="W16" s="245">
        <f t="shared" si="8"/>
        <v>150541</v>
      </c>
      <c r="X16" s="247"/>
      <c r="Y16" s="218"/>
      <c r="Z16" s="218"/>
      <c r="AA16" s="218"/>
    </row>
    <row r="17" spans="1:27" ht="94.9" customHeight="1" x14ac:dyDescent="0.25">
      <c r="A17" s="26">
        <v>1</v>
      </c>
      <c r="B17" s="27" t="s">
        <v>30</v>
      </c>
      <c r="C17" s="28">
        <v>3315</v>
      </c>
      <c r="D17" s="28">
        <v>6121</v>
      </c>
      <c r="E17" s="28">
        <v>61</v>
      </c>
      <c r="F17" s="29">
        <v>60003101498</v>
      </c>
      <c r="G17" s="30" t="s">
        <v>193</v>
      </c>
      <c r="H17" s="236" t="s">
        <v>224</v>
      </c>
      <c r="I17" s="32"/>
      <c r="J17" s="32" t="s">
        <v>225</v>
      </c>
      <c r="K17" s="76">
        <v>158000</v>
      </c>
      <c r="L17" s="76"/>
      <c r="M17" s="76">
        <f>K17-L17</f>
        <v>158000</v>
      </c>
      <c r="N17" s="34" t="s">
        <v>149</v>
      </c>
      <c r="O17" s="77">
        <v>2359</v>
      </c>
      <c r="P17" s="79">
        <f>Q17+T17</f>
        <v>5100</v>
      </c>
      <c r="Q17" s="178">
        <f>SUM(R17:S17)</f>
        <v>0</v>
      </c>
      <c r="R17" s="77">
        <v>0</v>
      </c>
      <c r="S17" s="77">
        <v>0</v>
      </c>
      <c r="T17" s="177">
        <f>SUM(U17:V17)</f>
        <v>5100</v>
      </c>
      <c r="U17" s="78">
        <v>0</v>
      </c>
      <c r="V17" s="78">
        <v>5100</v>
      </c>
      <c r="W17" s="78">
        <f>K17-O17-P17</f>
        <v>150541</v>
      </c>
      <c r="X17" s="391"/>
      <c r="Y17" s="205"/>
      <c r="Z17" s="205"/>
      <c r="AA17" s="205"/>
    </row>
    <row r="18" spans="1:27" ht="35.25" customHeight="1" x14ac:dyDescent="0.3">
      <c r="A18" s="53" t="s">
        <v>29</v>
      </c>
      <c r="B18" s="54"/>
      <c r="C18" s="54"/>
      <c r="D18" s="54"/>
      <c r="E18" s="54"/>
      <c r="F18" s="54"/>
      <c r="G18" s="54"/>
      <c r="H18" s="54"/>
      <c r="I18" s="54"/>
      <c r="J18" s="54"/>
      <c r="K18" s="55">
        <f>K8+K11+K13+K16</f>
        <v>744240</v>
      </c>
      <c r="L18" s="55">
        <f t="shared" ref="L18:M18" si="9">L8+L11+L13+L16</f>
        <v>193215</v>
      </c>
      <c r="M18" s="55">
        <f t="shared" si="9"/>
        <v>551025</v>
      </c>
      <c r="N18" s="55"/>
      <c r="O18" s="55">
        <f t="shared" ref="O18:W18" si="10">O8+O11+O13+O16</f>
        <v>40849</v>
      </c>
      <c r="P18" s="55">
        <f t="shared" si="10"/>
        <v>114331</v>
      </c>
      <c r="Q18" s="55">
        <f t="shared" si="10"/>
        <v>54584</v>
      </c>
      <c r="R18" s="55">
        <f t="shared" si="10"/>
        <v>54584</v>
      </c>
      <c r="S18" s="55">
        <f t="shared" si="10"/>
        <v>0</v>
      </c>
      <c r="T18" s="55">
        <f t="shared" si="10"/>
        <v>59747</v>
      </c>
      <c r="U18" s="55">
        <f t="shared" si="10"/>
        <v>1000</v>
      </c>
      <c r="V18" s="55">
        <f t="shared" si="10"/>
        <v>58747</v>
      </c>
      <c r="W18" s="56">
        <f t="shared" si="10"/>
        <v>589060</v>
      </c>
      <c r="X18" s="57"/>
      <c r="Y18" s="248"/>
      <c r="Z18" s="248"/>
      <c r="AA18" s="248"/>
    </row>
    <row r="19" spans="1:27" s="6" customFormat="1" x14ac:dyDescent="0.25">
      <c r="A19" s="4"/>
      <c r="B19" s="4"/>
      <c r="C19" s="4"/>
      <c r="D19" s="4"/>
      <c r="E19" s="4"/>
      <c r="F19" s="4"/>
      <c r="G19" s="58"/>
      <c r="H19" s="4"/>
      <c r="I19" s="59"/>
      <c r="J19" s="60"/>
      <c r="K19" s="61"/>
      <c r="L19" s="61"/>
      <c r="M19" s="61"/>
      <c r="N19" s="62"/>
      <c r="O19" s="62"/>
      <c r="X19" s="63"/>
      <c r="Y19"/>
      <c r="Z19"/>
      <c r="AA19"/>
    </row>
    <row r="20" spans="1:27" s="6" customFormat="1" ht="18" x14ac:dyDescent="0.25">
      <c r="A20" s="67"/>
      <c r="B20" s="67"/>
      <c r="C20" s="67"/>
      <c r="D20" s="67"/>
      <c r="E20" s="67"/>
      <c r="F20" s="67"/>
      <c r="G20" s="67"/>
      <c r="H20" s="67"/>
      <c r="I20" s="67"/>
      <c r="J20" s="67"/>
      <c r="K20" s="67"/>
      <c r="L20" s="67"/>
      <c r="M20" s="67"/>
      <c r="N20" s="67"/>
      <c r="O20" s="67"/>
      <c r="P20" s="67"/>
      <c r="X20" s="63"/>
      <c r="Y20" s="237"/>
      <c r="Z20" s="237"/>
      <c r="AA20" s="237"/>
    </row>
    <row r="21" spans="1:27" s="73" customFormat="1" ht="15.75" x14ac:dyDescent="0.25">
      <c r="A21" s="68"/>
      <c r="B21" s="69"/>
      <c r="C21" s="68"/>
      <c r="D21" s="69"/>
      <c r="E21" s="69"/>
      <c r="F21" s="69"/>
      <c r="G21" s="69"/>
      <c r="H21" s="69"/>
      <c r="I21" s="70"/>
      <c r="J21" s="71"/>
      <c r="K21" s="72"/>
      <c r="L21" s="72"/>
      <c r="M21" s="72"/>
      <c r="X21" s="74"/>
      <c r="Y21"/>
      <c r="Z21"/>
      <c r="AA21"/>
    </row>
    <row r="22" spans="1:27" s="6" customFormat="1" x14ac:dyDescent="0.25">
      <c r="A22" s="4"/>
      <c r="B22" s="4"/>
      <c r="C22" s="4"/>
      <c r="D22" s="4"/>
      <c r="E22" s="4"/>
      <c r="F22" s="4"/>
      <c r="G22" s="4"/>
      <c r="H22" s="4"/>
      <c r="I22"/>
      <c r="J22" s="65"/>
      <c r="K22" s="66"/>
      <c r="L22" s="66"/>
      <c r="M22" s="66"/>
      <c r="X22" s="63"/>
      <c r="Y22"/>
      <c r="Z22"/>
      <c r="AA22"/>
    </row>
    <row r="23" spans="1:27" s="6" customFormat="1" x14ac:dyDescent="0.25">
      <c r="A23" s="4"/>
      <c r="B23" s="4"/>
      <c r="C23" s="4"/>
      <c r="D23" s="4"/>
      <c r="E23" s="4"/>
      <c r="F23" s="4"/>
      <c r="G23" s="4"/>
      <c r="H23" s="4"/>
      <c r="I23"/>
      <c r="J23" s="65"/>
      <c r="K23" s="66"/>
      <c r="L23" s="66"/>
      <c r="M23" s="66"/>
      <c r="X23" s="63"/>
      <c r="Y23"/>
      <c r="Z23"/>
      <c r="AA23"/>
    </row>
    <row r="24" spans="1:27" s="6" customFormat="1" x14ac:dyDescent="0.25">
      <c r="A24" s="4"/>
      <c r="B24" s="4"/>
      <c r="C24" s="4"/>
      <c r="D24" s="4"/>
      <c r="E24" s="4"/>
      <c r="F24" s="4"/>
      <c r="G24" s="4"/>
      <c r="H24" s="4"/>
      <c r="I24"/>
      <c r="J24" s="65"/>
      <c r="K24" s="66"/>
      <c r="L24" s="66"/>
      <c r="M24" s="66"/>
      <c r="X24" s="63"/>
      <c r="Y24"/>
      <c r="Z24"/>
      <c r="AA24"/>
    </row>
    <row r="25" spans="1:27" s="6" customFormat="1" x14ac:dyDescent="0.25">
      <c r="A25" s="4"/>
      <c r="B25" s="4"/>
      <c r="C25" s="4"/>
      <c r="D25" s="4"/>
      <c r="E25" s="4"/>
      <c r="F25" s="4"/>
      <c r="G25" s="4"/>
      <c r="H25" s="4"/>
      <c r="I25"/>
      <c r="J25" s="65"/>
      <c r="K25" s="66"/>
      <c r="L25" s="66"/>
      <c r="M25" s="66"/>
      <c r="X25" s="63"/>
      <c r="Y25"/>
      <c r="Z25"/>
      <c r="AA25"/>
    </row>
    <row r="26" spans="1:27" s="6" customFormat="1" x14ac:dyDescent="0.25">
      <c r="A26" s="4"/>
      <c r="B26" s="4"/>
      <c r="C26" s="4"/>
      <c r="D26" s="4"/>
      <c r="E26" s="4"/>
      <c r="F26" s="4"/>
      <c r="G26" s="4"/>
      <c r="H26" s="4"/>
      <c r="I26"/>
      <c r="J26" s="65"/>
      <c r="K26" s="66"/>
      <c r="L26" s="66"/>
      <c r="M26" s="66"/>
      <c r="X26" s="63"/>
      <c r="Y26"/>
      <c r="Z26"/>
      <c r="AA26"/>
    </row>
    <row r="27" spans="1:27" s="6" customFormat="1" x14ac:dyDescent="0.25">
      <c r="A27" s="4"/>
      <c r="B27" s="4"/>
      <c r="C27" s="4"/>
      <c r="D27" s="4"/>
      <c r="E27" s="4"/>
      <c r="F27" s="4"/>
      <c r="G27" s="4"/>
      <c r="H27" s="4"/>
      <c r="I27"/>
      <c r="J27" s="65"/>
      <c r="K27" s="66"/>
      <c r="L27" s="66"/>
      <c r="M27" s="66"/>
      <c r="X27" s="63"/>
      <c r="Y27"/>
      <c r="Z27"/>
      <c r="AA27"/>
    </row>
    <row r="28" spans="1:27" s="6" customFormat="1" x14ac:dyDescent="0.25">
      <c r="A28" s="4"/>
      <c r="B28" s="4"/>
      <c r="C28" s="4"/>
      <c r="D28" s="4"/>
      <c r="E28" s="4"/>
      <c r="F28" s="4"/>
      <c r="G28" s="4"/>
      <c r="H28" s="4"/>
      <c r="I28"/>
      <c r="J28" s="65"/>
      <c r="K28" s="66"/>
      <c r="L28" s="66"/>
      <c r="M28" s="66"/>
      <c r="X28" s="63"/>
      <c r="Y28"/>
    </row>
    <row r="29" spans="1:27" s="6" customFormat="1" x14ac:dyDescent="0.25">
      <c r="A29" s="4"/>
      <c r="B29" s="4"/>
      <c r="C29" s="4"/>
      <c r="D29" s="4"/>
      <c r="E29" s="4"/>
      <c r="F29" s="4"/>
      <c r="G29" s="4"/>
      <c r="H29" s="4"/>
      <c r="I29"/>
      <c r="J29" s="65"/>
      <c r="K29" s="66"/>
      <c r="L29" s="66"/>
      <c r="M29" s="66"/>
      <c r="X29" s="63"/>
      <c r="Y29"/>
    </row>
    <row r="30" spans="1:27" s="6" customFormat="1" x14ac:dyDescent="0.25">
      <c r="A30" s="4"/>
      <c r="B30" s="4"/>
      <c r="C30" s="4"/>
      <c r="D30" s="4"/>
      <c r="E30" s="4"/>
      <c r="F30" s="4"/>
      <c r="G30" s="4"/>
      <c r="H30" s="4"/>
      <c r="I30"/>
      <c r="J30" s="65"/>
      <c r="K30" s="66"/>
      <c r="L30" s="66"/>
      <c r="M30" s="66"/>
      <c r="X30" s="63"/>
      <c r="Y30"/>
    </row>
    <row r="31" spans="1:27" s="6" customFormat="1" ht="15.75" x14ac:dyDescent="0.25">
      <c r="A31" s="4"/>
      <c r="B31" s="4"/>
      <c r="C31" s="4"/>
      <c r="D31" s="4"/>
      <c r="E31" s="4"/>
      <c r="F31" s="4"/>
      <c r="G31" s="4"/>
      <c r="H31" s="4"/>
      <c r="I31"/>
      <c r="J31" s="65"/>
      <c r="K31" s="66"/>
      <c r="L31" s="66"/>
      <c r="M31" s="66"/>
      <c r="X31" s="63"/>
      <c r="Y31" s="68"/>
      <c r="Z31" s="73"/>
      <c r="AA31" s="73"/>
    </row>
    <row r="32" spans="1:27" s="6" customFormat="1" x14ac:dyDescent="0.25">
      <c r="A32" s="4"/>
      <c r="B32" s="4"/>
      <c r="C32" s="4"/>
      <c r="D32" s="4"/>
      <c r="E32" s="4"/>
      <c r="F32" s="4"/>
      <c r="G32" s="4"/>
      <c r="H32" s="4"/>
      <c r="I32"/>
      <c r="J32" s="65"/>
      <c r="K32" s="66"/>
      <c r="L32" s="66"/>
      <c r="M32" s="66"/>
      <c r="X32" s="63"/>
      <c r="Y32"/>
    </row>
    <row r="33" spans="1:25" s="6" customFormat="1" x14ac:dyDescent="0.25">
      <c r="A33" s="4"/>
      <c r="B33" s="4"/>
      <c r="C33" s="4"/>
      <c r="D33" s="4"/>
      <c r="E33" s="4"/>
      <c r="F33" s="4"/>
      <c r="G33" s="4"/>
      <c r="H33" s="4"/>
      <c r="I33"/>
      <c r="J33" s="65"/>
      <c r="K33" s="66"/>
      <c r="L33" s="66"/>
      <c r="M33" s="66"/>
      <c r="X33" s="63"/>
      <c r="Y33"/>
    </row>
    <row r="34" spans="1:25" s="6" customFormat="1" x14ac:dyDescent="0.25">
      <c r="A34" s="4"/>
      <c r="B34" s="4"/>
      <c r="C34" s="4"/>
      <c r="D34" s="4"/>
      <c r="E34" s="4"/>
      <c r="F34" s="4"/>
      <c r="G34" s="4"/>
      <c r="H34" s="4"/>
      <c r="I34"/>
      <c r="J34" s="65"/>
      <c r="K34" s="66"/>
      <c r="L34" s="66"/>
      <c r="M34" s="66"/>
      <c r="X34" s="63"/>
      <c r="Y34"/>
    </row>
    <row r="35" spans="1:25" s="6" customFormat="1" x14ac:dyDescent="0.25">
      <c r="A35" s="4"/>
      <c r="B35" s="4"/>
      <c r="C35" s="4"/>
      <c r="D35" s="4"/>
      <c r="E35" s="4"/>
      <c r="F35" s="4"/>
      <c r="G35" s="4"/>
      <c r="H35" s="4"/>
      <c r="I35"/>
      <c r="J35" s="65"/>
      <c r="K35" s="66"/>
      <c r="L35" s="66"/>
      <c r="M35" s="66"/>
      <c r="X35" s="63"/>
      <c r="Y35"/>
    </row>
    <row r="36" spans="1:25" s="6" customFormat="1" x14ac:dyDescent="0.25">
      <c r="A36" s="4"/>
      <c r="B36" s="4"/>
      <c r="C36" s="4"/>
      <c r="D36" s="4"/>
      <c r="E36" s="4"/>
      <c r="F36" s="4"/>
      <c r="G36" s="4"/>
      <c r="H36" s="4"/>
      <c r="I36"/>
      <c r="J36" s="65"/>
      <c r="K36" s="66"/>
      <c r="L36" s="66"/>
      <c r="M36" s="66"/>
      <c r="X36" s="63"/>
      <c r="Y36"/>
    </row>
    <row r="37" spans="1:25" s="6" customFormat="1" x14ac:dyDescent="0.25">
      <c r="A37" s="4"/>
      <c r="B37" s="4"/>
      <c r="C37" s="4"/>
      <c r="D37" s="4"/>
      <c r="E37" s="4"/>
      <c r="F37" s="4"/>
      <c r="G37" s="4"/>
      <c r="H37" s="4"/>
      <c r="I37"/>
      <c r="J37" s="65"/>
      <c r="K37" s="66"/>
      <c r="L37" s="66"/>
      <c r="M37" s="66"/>
      <c r="X37" s="63"/>
      <c r="Y37"/>
    </row>
    <row r="38" spans="1:25" s="6" customFormat="1" x14ac:dyDescent="0.25">
      <c r="A38" s="4"/>
      <c r="B38" s="4"/>
      <c r="C38" s="4"/>
      <c r="D38" s="4"/>
      <c r="E38" s="4"/>
      <c r="F38" s="4"/>
      <c r="G38" s="4"/>
      <c r="H38" s="4"/>
      <c r="I38"/>
      <c r="J38" s="65"/>
      <c r="K38" s="66"/>
      <c r="L38" s="66"/>
      <c r="M38" s="66"/>
      <c r="X38" s="63"/>
      <c r="Y38"/>
    </row>
    <row r="39" spans="1:25" s="6" customFormat="1" x14ac:dyDescent="0.25">
      <c r="A39" s="4"/>
      <c r="B39" s="4"/>
      <c r="C39" s="4"/>
      <c r="D39" s="4"/>
      <c r="E39" s="4"/>
      <c r="F39" s="4"/>
      <c r="G39" s="4"/>
      <c r="H39" s="4"/>
      <c r="I39"/>
      <c r="J39" s="4"/>
      <c r="K39" s="66"/>
      <c r="L39" s="66"/>
      <c r="M39" s="66"/>
      <c r="X39" s="63"/>
      <c r="Y39"/>
    </row>
    <row r="40" spans="1:25" s="6" customFormat="1" x14ac:dyDescent="0.25">
      <c r="A40" s="4"/>
      <c r="B40" s="4"/>
      <c r="C40" s="4"/>
      <c r="D40" s="4"/>
      <c r="E40" s="4"/>
      <c r="F40" s="4"/>
      <c r="G40" s="4"/>
      <c r="H40" s="4"/>
      <c r="I40"/>
      <c r="J40" s="4"/>
      <c r="K40" s="66"/>
      <c r="L40" s="66"/>
      <c r="M40" s="66"/>
      <c r="X40" s="63"/>
      <c r="Y40"/>
    </row>
    <row r="41" spans="1:25" s="6" customFormat="1" x14ac:dyDescent="0.25">
      <c r="A41" s="4"/>
      <c r="B41" s="4"/>
      <c r="C41" s="4"/>
      <c r="D41" s="4"/>
      <c r="E41" s="4"/>
      <c r="F41" s="4"/>
      <c r="G41" s="4"/>
      <c r="H41" s="4"/>
      <c r="I41"/>
      <c r="J41" s="4"/>
      <c r="K41" s="66"/>
      <c r="L41" s="66"/>
      <c r="M41" s="66"/>
      <c r="X41" s="63"/>
      <c r="Y41"/>
    </row>
    <row r="42" spans="1:25" s="6" customFormat="1" x14ac:dyDescent="0.25">
      <c r="A42" s="4"/>
      <c r="B42" s="4"/>
      <c r="C42" s="4"/>
      <c r="D42" s="4"/>
      <c r="E42" s="4"/>
      <c r="F42" s="4"/>
      <c r="G42" s="4"/>
      <c r="H42" s="4"/>
      <c r="I42"/>
      <c r="J42" s="4"/>
      <c r="K42" s="66"/>
      <c r="L42" s="66"/>
      <c r="M42" s="66"/>
      <c r="X42" s="63"/>
      <c r="Y42"/>
    </row>
    <row r="43" spans="1:25" s="6" customFormat="1" x14ac:dyDescent="0.25">
      <c r="A43" s="4"/>
      <c r="B43" s="4"/>
      <c r="C43" s="4"/>
      <c r="D43" s="4"/>
      <c r="E43" s="4"/>
      <c r="F43" s="4"/>
      <c r="G43" s="4"/>
      <c r="H43" s="4"/>
      <c r="I43"/>
      <c r="J43" s="4"/>
      <c r="K43" s="66"/>
      <c r="L43" s="66"/>
      <c r="M43" s="66"/>
      <c r="X43" s="63"/>
      <c r="Y43"/>
    </row>
    <row r="44" spans="1:25" s="6" customFormat="1" x14ac:dyDescent="0.25">
      <c r="A44" s="4"/>
      <c r="B44" s="4"/>
      <c r="C44" s="4"/>
      <c r="D44" s="4"/>
      <c r="E44" s="4"/>
      <c r="F44" s="4"/>
      <c r="G44" s="4"/>
      <c r="H44" s="4"/>
      <c r="I44"/>
      <c r="J44" s="4"/>
      <c r="K44" s="66"/>
      <c r="L44" s="66"/>
      <c r="M44" s="66"/>
      <c r="X44" s="63"/>
      <c r="Y44"/>
    </row>
    <row r="45" spans="1:25" s="6" customFormat="1" x14ac:dyDescent="0.25">
      <c r="A45" s="4"/>
      <c r="B45" s="4"/>
      <c r="C45" s="4"/>
      <c r="D45" s="4"/>
      <c r="E45" s="4"/>
      <c r="F45" s="4"/>
      <c r="G45" s="4"/>
      <c r="H45" s="4"/>
      <c r="I45"/>
      <c r="J45" s="4"/>
      <c r="K45" s="66"/>
      <c r="L45" s="66"/>
      <c r="M45" s="66"/>
      <c r="X45" s="63"/>
      <c r="Y45"/>
    </row>
    <row r="46" spans="1:25" s="6" customFormat="1" x14ac:dyDescent="0.25">
      <c r="A46" s="4"/>
      <c r="B46" s="4"/>
      <c r="C46" s="4"/>
      <c r="D46" s="4"/>
      <c r="E46" s="4"/>
      <c r="F46" s="4"/>
      <c r="G46" s="4"/>
      <c r="H46" s="4"/>
      <c r="I46"/>
      <c r="J46" s="4"/>
      <c r="K46" s="66"/>
      <c r="L46" s="66"/>
      <c r="M46" s="66"/>
      <c r="X46" s="63"/>
      <c r="Y46"/>
    </row>
    <row r="47" spans="1:25" s="6" customFormat="1" x14ac:dyDescent="0.25">
      <c r="A47" s="4"/>
      <c r="B47" s="4"/>
      <c r="C47" s="4"/>
      <c r="D47" s="4"/>
      <c r="E47" s="4"/>
      <c r="F47" s="4"/>
      <c r="G47" s="4"/>
      <c r="H47" s="4"/>
      <c r="I47"/>
      <c r="J47" s="4"/>
      <c r="K47" s="66"/>
      <c r="L47" s="66"/>
      <c r="M47" s="66"/>
      <c r="X47" s="63"/>
      <c r="Y47"/>
    </row>
    <row r="48" spans="1:25" s="6" customFormat="1" x14ac:dyDescent="0.25">
      <c r="A48" s="4"/>
      <c r="B48" s="4"/>
      <c r="C48" s="4"/>
      <c r="D48" s="4"/>
      <c r="E48" s="4"/>
      <c r="F48" s="4"/>
      <c r="G48" s="4"/>
      <c r="H48" s="4"/>
      <c r="I48"/>
      <c r="J48" s="4"/>
      <c r="K48" s="66"/>
      <c r="L48" s="66"/>
      <c r="M48" s="66"/>
      <c r="X48" s="63"/>
      <c r="Y48"/>
    </row>
    <row r="49" spans="1:25" s="6" customFormat="1" x14ac:dyDescent="0.25">
      <c r="A49" s="4"/>
      <c r="B49" s="4"/>
      <c r="C49" s="4"/>
      <c r="D49" s="4"/>
      <c r="E49" s="4"/>
      <c r="F49" s="4"/>
      <c r="G49" s="4"/>
      <c r="H49" s="4"/>
      <c r="I49"/>
      <c r="J49" s="4"/>
      <c r="K49" s="66"/>
      <c r="L49" s="66"/>
      <c r="M49" s="66"/>
      <c r="X49" s="63"/>
      <c r="Y49"/>
    </row>
    <row r="50" spans="1:25" s="6" customFormat="1" x14ac:dyDescent="0.25">
      <c r="A50"/>
      <c r="B50"/>
      <c r="C50"/>
      <c r="D50"/>
      <c r="E50"/>
      <c r="F50"/>
      <c r="G50"/>
      <c r="H50"/>
      <c r="I50"/>
      <c r="J50" s="4"/>
      <c r="K50" s="66"/>
      <c r="L50" s="66"/>
      <c r="M50" s="66"/>
      <c r="X50" s="63"/>
      <c r="Y50"/>
    </row>
    <row r="51" spans="1:25" s="6" customFormat="1" x14ac:dyDescent="0.25">
      <c r="A51"/>
      <c r="B51"/>
      <c r="C51"/>
      <c r="D51"/>
      <c r="E51"/>
      <c r="F51"/>
      <c r="G51"/>
      <c r="H51"/>
      <c r="I51"/>
      <c r="J51" s="4"/>
      <c r="K51" s="66"/>
      <c r="L51" s="66"/>
      <c r="M51" s="66"/>
      <c r="X51" s="63"/>
      <c r="Y51"/>
    </row>
    <row r="52" spans="1:25" s="6" customFormat="1" x14ac:dyDescent="0.25">
      <c r="A52"/>
      <c r="B52"/>
      <c r="C52"/>
      <c r="D52"/>
      <c r="E52"/>
      <c r="F52"/>
      <c r="G52"/>
      <c r="H52"/>
      <c r="I52"/>
      <c r="J52" s="4"/>
      <c r="K52" s="66"/>
      <c r="L52" s="66"/>
      <c r="M52" s="66"/>
      <c r="X52" s="63"/>
      <c r="Y52"/>
    </row>
    <row r="53" spans="1:25" s="6" customFormat="1" x14ac:dyDescent="0.25">
      <c r="A53"/>
      <c r="B53"/>
      <c r="C53"/>
      <c r="D53"/>
      <c r="E53"/>
      <c r="F53"/>
      <c r="G53"/>
      <c r="H53"/>
      <c r="I53"/>
      <c r="J53" s="4"/>
      <c r="K53" s="66"/>
      <c r="L53" s="66"/>
      <c r="M53" s="66"/>
      <c r="X53" s="63"/>
      <c r="Y53"/>
    </row>
    <row r="54" spans="1:25" s="6" customFormat="1" x14ac:dyDescent="0.25">
      <c r="A54"/>
      <c r="B54"/>
      <c r="C54"/>
      <c r="D54"/>
      <c r="E54"/>
      <c r="F54"/>
      <c r="G54"/>
      <c r="H54"/>
      <c r="I54"/>
      <c r="J54" s="4"/>
      <c r="K54" s="66"/>
      <c r="L54" s="66"/>
      <c r="M54" s="66"/>
      <c r="X54" s="63"/>
      <c r="Y54"/>
    </row>
    <row r="55" spans="1:25" s="6" customFormat="1" x14ac:dyDescent="0.25">
      <c r="A55"/>
      <c r="B55"/>
      <c r="C55"/>
      <c r="D55"/>
      <c r="E55"/>
      <c r="F55"/>
      <c r="G55"/>
      <c r="H55"/>
      <c r="I55"/>
      <c r="J55" s="4"/>
      <c r="K55" s="66"/>
      <c r="L55" s="66"/>
      <c r="M55" s="66"/>
      <c r="X55" s="63"/>
      <c r="Y55"/>
    </row>
    <row r="56" spans="1:25" s="6" customFormat="1" x14ac:dyDescent="0.25">
      <c r="A56"/>
      <c r="B56"/>
      <c r="C56"/>
      <c r="D56"/>
      <c r="E56"/>
      <c r="F56"/>
      <c r="G56"/>
      <c r="H56"/>
      <c r="I56"/>
      <c r="J56" s="4"/>
      <c r="K56" s="66"/>
      <c r="L56" s="66"/>
      <c r="M56" s="66"/>
      <c r="X56" s="63"/>
      <c r="Y56"/>
    </row>
    <row r="57" spans="1:25" s="6" customFormat="1" x14ac:dyDescent="0.25">
      <c r="A57"/>
      <c r="B57"/>
      <c r="C57"/>
      <c r="D57"/>
      <c r="E57"/>
      <c r="F57"/>
      <c r="G57"/>
      <c r="H57"/>
      <c r="I57"/>
      <c r="J57" s="4"/>
      <c r="K57" s="66"/>
      <c r="L57" s="66"/>
      <c r="M57" s="66"/>
      <c r="X57" s="63"/>
      <c r="Y57"/>
    </row>
    <row r="58" spans="1:25" s="6" customFormat="1" x14ac:dyDescent="0.25">
      <c r="A58"/>
      <c r="B58"/>
      <c r="C58"/>
      <c r="D58"/>
      <c r="E58"/>
      <c r="F58"/>
      <c r="G58"/>
      <c r="H58"/>
      <c r="I58"/>
      <c r="J58" s="4"/>
      <c r="K58" s="66"/>
      <c r="L58" s="66"/>
      <c r="M58" s="66"/>
      <c r="X58" s="63"/>
      <c r="Y58"/>
    </row>
    <row r="59" spans="1:25" s="6" customFormat="1" x14ac:dyDescent="0.25">
      <c r="A59"/>
      <c r="B59"/>
      <c r="C59"/>
      <c r="D59"/>
      <c r="E59"/>
      <c r="F59"/>
      <c r="G59"/>
      <c r="H59"/>
      <c r="I59"/>
      <c r="J59" s="4"/>
      <c r="K59" s="66"/>
      <c r="L59" s="66"/>
      <c r="M59" s="66"/>
      <c r="X59" s="63"/>
      <c r="Y59"/>
    </row>
    <row r="60" spans="1:25" s="6" customFormat="1" x14ac:dyDescent="0.25">
      <c r="A60"/>
      <c r="B60"/>
      <c r="C60"/>
      <c r="D60"/>
      <c r="E60"/>
      <c r="F60"/>
      <c r="G60"/>
      <c r="H60"/>
      <c r="I60"/>
      <c r="J60" s="4"/>
      <c r="K60" s="66"/>
      <c r="L60" s="66"/>
      <c r="M60" s="66"/>
      <c r="X60" s="63"/>
      <c r="Y60"/>
    </row>
    <row r="61" spans="1:25" s="6" customFormat="1" x14ac:dyDescent="0.25">
      <c r="A61"/>
      <c r="B61"/>
      <c r="C61"/>
      <c r="D61"/>
      <c r="E61"/>
      <c r="F61"/>
      <c r="G61"/>
      <c r="H61"/>
      <c r="I61"/>
      <c r="J61" s="4"/>
      <c r="K61" s="66"/>
      <c r="L61" s="66"/>
      <c r="M61" s="66"/>
      <c r="X61" s="63"/>
      <c r="Y61"/>
    </row>
    <row r="62" spans="1:25" s="6" customFormat="1" x14ac:dyDescent="0.25">
      <c r="A62"/>
      <c r="B62"/>
      <c r="C62"/>
      <c r="D62"/>
      <c r="E62"/>
      <c r="F62"/>
      <c r="G62"/>
      <c r="H62"/>
      <c r="I62"/>
      <c r="J62" s="4"/>
      <c r="K62" s="66"/>
      <c r="L62" s="66"/>
      <c r="M62" s="66"/>
      <c r="X62" s="63"/>
      <c r="Y62"/>
    </row>
    <row r="63" spans="1:25" s="6" customFormat="1" x14ac:dyDescent="0.25">
      <c r="A63"/>
      <c r="B63"/>
      <c r="C63"/>
      <c r="D63"/>
      <c r="E63"/>
      <c r="F63"/>
      <c r="G63"/>
      <c r="H63"/>
      <c r="I63"/>
      <c r="J63" s="4"/>
      <c r="K63" s="66"/>
      <c r="L63" s="66"/>
      <c r="M63" s="66"/>
      <c r="X63" s="63"/>
      <c r="Y63"/>
    </row>
    <row r="64" spans="1:25" s="6" customFormat="1" x14ac:dyDescent="0.25">
      <c r="A64"/>
      <c r="B64"/>
      <c r="C64"/>
      <c r="D64"/>
      <c r="E64"/>
      <c r="F64"/>
      <c r="G64"/>
      <c r="H64"/>
      <c r="I64"/>
      <c r="J64" s="4"/>
      <c r="K64" s="66"/>
      <c r="L64" s="66"/>
      <c r="M64" s="66"/>
      <c r="X64" s="63"/>
      <c r="Y64"/>
    </row>
    <row r="65" spans="1:25" s="6" customFormat="1" x14ac:dyDescent="0.25">
      <c r="A65"/>
      <c r="B65"/>
      <c r="C65"/>
      <c r="D65"/>
      <c r="E65"/>
      <c r="F65"/>
      <c r="G65"/>
      <c r="H65"/>
      <c r="I65"/>
      <c r="J65" s="4"/>
      <c r="K65" s="66"/>
      <c r="L65" s="66"/>
      <c r="M65" s="66"/>
      <c r="X65" s="63"/>
      <c r="Y65"/>
    </row>
    <row r="66" spans="1:25" s="6" customFormat="1" x14ac:dyDescent="0.25">
      <c r="A66"/>
      <c r="B66"/>
      <c r="C66"/>
      <c r="D66"/>
      <c r="E66"/>
      <c r="F66"/>
      <c r="G66"/>
      <c r="H66"/>
      <c r="I66"/>
      <c r="J66" s="4"/>
      <c r="K66" s="66"/>
      <c r="L66" s="66"/>
      <c r="M66" s="66"/>
      <c r="X66" s="63"/>
      <c r="Y66"/>
    </row>
    <row r="67" spans="1:25" s="6" customFormat="1" x14ac:dyDescent="0.25">
      <c r="A67"/>
      <c r="B67"/>
      <c r="C67"/>
      <c r="D67"/>
      <c r="E67"/>
      <c r="F67"/>
      <c r="G67"/>
      <c r="H67"/>
      <c r="I67"/>
      <c r="J67" s="4"/>
      <c r="K67" s="66"/>
      <c r="L67" s="66"/>
      <c r="M67" s="66"/>
      <c r="X67" s="63"/>
      <c r="Y67"/>
    </row>
    <row r="68" spans="1:25" s="6" customFormat="1" x14ac:dyDescent="0.25">
      <c r="A68"/>
      <c r="B68"/>
      <c r="C68"/>
      <c r="D68"/>
      <c r="E68"/>
      <c r="F68"/>
      <c r="G68"/>
      <c r="H68"/>
      <c r="I68"/>
      <c r="J68" s="4"/>
      <c r="K68" s="66"/>
      <c r="L68" s="66"/>
      <c r="M68" s="66"/>
      <c r="X68" s="63"/>
      <c r="Y68"/>
    </row>
    <row r="69" spans="1:25" s="6" customFormat="1" x14ac:dyDescent="0.25">
      <c r="A69"/>
      <c r="B69"/>
      <c r="C69"/>
      <c r="D69"/>
      <c r="E69"/>
      <c r="F69"/>
      <c r="G69"/>
      <c r="H69"/>
      <c r="I69"/>
      <c r="J69" s="4"/>
      <c r="K69" s="66"/>
      <c r="L69" s="66"/>
      <c r="M69" s="66"/>
      <c r="X69" s="63"/>
      <c r="Y69"/>
    </row>
    <row r="70" spans="1:25" s="6" customFormat="1" x14ac:dyDescent="0.25">
      <c r="A70"/>
      <c r="B70"/>
      <c r="C70"/>
      <c r="D70"/>
      <c r="E70"/>
      <c r="F70"/>
      <c r="G70"/>
      <c r="H70"/>
      <c r="I70"/>
      <c r="J70" s="4"/>
      <c r="K70" s="66"/>
      <c r="L70" s="66"/>
      <c r="M70" s="66"/>
      <c r="X70" s="63"/>
      <c r="Y70"/>
    </row>
    <row r="71" spans="1:25" s="6" customFormat="1" x14ac:dyDescent="0.25">
      <c r="A71"/>
      <c r="B71"/>
      <c r="C71"/>
      <c r="D71"/>
      <c r="E71"/>
      <c r="F71"/>
      <c r="G71"/>
      <c r="H71"/>
      <c r="I71"/>
      <c r="J71" s="4"/>
      <c r="K71" s="66"/>
      <c r="L71" s="66"/>
      <c r="M71" s="66"/>
      <c r="X71" s="63"/>
      <c r="Y71"/>
    </row>
    <row r="72" spans="1:25" s="6" customFormat="1" x14ac:dyDescent="0.25">
      <c r="A72"/>
      <c r="B72"/>
      <c r="C72"/>
      <c r="D72"/>
      <c r="E72"/>
      <c r="F72"/>
      <c r="G72"/>
      <c r="H72"/>
      <c r="I72"/>
      <c r="J72" s="4"/>
      <c r="K72" s="66"/>
      <c r="L72" s="66"/>
      <c r="M72" s="66"/>
      <c r="X72" s="63"/>
      <c r="Y72"/>
    </row>
    <row r="73" spans="1:25" s="6" customFormat="1" x14ac:dyDescent="0.25">
      <c r="A73"/>
      <c r="B73"/>
      <c r="C73"/>
      <c r="D73"/>
      <c r="E73"/>
      <c r="F73"/>
      <c r="G73"/>
      <c r="H73"/>
      <c r="I73"/>
      <c r="J73" s="4"/>
      <c r="K73" s="66"/>
      <c r="L73" s="66"/>
      <c r="M73" s="66"/>
      <c r="X73" s="63"/>
      <c r="Y73"/>
    </row>
    <row r="74" spans="1:25" s="6" customFormat="1" x14ac:dyDescent="0.25">
      <c r="A74"/>
      <c r="B74"/>
      <c r="C74"/>
      <c r="D74"/>
      <c r="E74"/>
      <c r="F74"/>
      <c r="G74"/>
      <c r="H74"/>
      <c r="I74"/>
      <c r="J74" s="4"/>
      <c r="K74" s="66"/>
      <c r="L74" s="66"/>
      <c r="M74" s="66"/>
      <c r="X74" s="63"/>
      <c r="Y74"/>
    </row>
    <row r="75" spans="1:25" s="6" customFormat="1" x14ac:dyDescent="0.25">
      <c r="A75"/>
      <c r="B75"/>
      <c r="C75"/>
      <c r="D75"/>
      <c r="E75"/>
      <c r="F75"/>
      <c r="G75"/>
      <c r="H75"/>
      <c r="I75"/>
      <c r="J75" s="4"/>
      <c r="K75" s="66"/>
      <c r="L75" s="66"/>
      <c r="M75" s="66"/>
      <c r="X75" s="63"/>
      <c r="Y75"/>
    </row>
    <row r="76" spans="1:25" s="6" customFormat="1" x14ac:dyDescent="0.25">
      <c r="A76"/>
      <c r="B76"/>
      <c r="C76"/>
      <c r="D76"/>
      <c r="E76"/>
      <c r="F76"/>
      <c r="G76"/>
      <c r="H76"/>
      <c r="I76"/>
      <c r="J76" s="4"/>
      <c r="K76" s="66"/>
      <c r="L76" s="66"/>
      <c r="M76" s="66"/>
      <c r="X76" s="63"/>
      <c r="Y76"/>
    </row>
    <row r="77" spans="1:25" s="6" customFormat="1" x14ac:dyDescent="0.25">
      <c r="A77"/>
      <c r="B77"/>
      <c r="C77"/>
      <c r="D77"/>
      <c r="E77"/>
      <c r="F77"/>
      <c r="G77"/>
      <c r="H77"/>
      <c r="I77"/>
      <c r="J77" s="4"/>
      <c r="K77" s="66"/>
      <c r="L77" s="66"/>
      <c r="M77" s="66"/>
      <c r="X77" s="63"/>
      <c r="Y77"/>
    </row>
    <row r="78" spans="1:25" s="6" customFormat="1" x14ac:dyDescent="0.25">
      <c r="A78"/>
      <c r="B78"/>
      <c r="C78"/>
      <c r="D78"/>
      <c r="E78"/>
      <c r="F78"/>
      <c r="G78"/>
      <c r="H78"/>
      <c r="I78"/>
      <c r="J78" s="4"/>
      <c r="K78" s="66"/>
      <c r="L78" s="66"/>
      <c r="M78" s="66"/>
      <c r="X78" s="63"/>
      <c r="Y78"/>
    </row>
    <row r="79" spans="1:25" s="6" customFormat="1" x14ac:dyDescent="0.25">
      <c r="A79"/>
      <c r="B79"/>
      <c r="C79"/>
      <c r="D79"/>
      <c r="E79"/>
      <c r="F79"/>
      <c r="G79"/>
      <c r="H79"/>
      <c r="I79"/>
      <c r="J79" s="4"/>
      <c r="K79" s="66"/>
      <c r="L79" s="66"/>
      <c r="M79" s="66"/>
      <c r="X79" s="63"/>
      <c r="Y79"/>
    </row>
    <row r="80" spans="1:25" s="6" customFormat="1" x14ac:dyDescent="0.25">
      <c r="A80"/>
      <c r="B80"/>
      <c r="C80"/>
      <c r="D80"/>
      <c r="E80"/>
      <c r="F80"/>
      <c r="G80"/>
      <c r="H80"/>
      <c r="I80"/>
      <c r="J80" s="4"/>
      <c r="K80" s="66"/>
      <c r="L80" s="66"/>
      <c r="M80" s="66"/>
      <c r="X80" s="63"/>
      <c r="Y80"/>
    </row>
    <row r="81" spans="1:25" s="6" customFormat="1" x14ac:dyDescent="0.25">
      <c r="A81"/>
      <c r="B81"/>
      <c r="C81"/>
      <c r="D81"/>
      <c r="E81"/>
      <c r="F81"/>
      <c r="G81"/>
      <c r="H81"/>
      <c r="I81"/>
      <c r="J81" s="4"/>
      <c r="K81" s="66"/>
      <c r="L81" s="66"/>
      <c r="M81" s="66"/>
      <c r="X81" s="63"/>
      <c r="Y81"/>
    </row>
    <row r="82" spans="1:25" s="6" customFormat="1" x14ac:dyDescent="0.25">
      <c r="A82"/>
      <c r="B82"/>
      <c r="C82"/>
      <c r="D82"/>
      <c r="E82"/>
      <c r="F82"/>
      <c r="G82"/>
      <c r="H82"/>
      <c r="I82"/>
      <c r="J82" s="4"/>
      <c r="K82" s="66"/>
      <c r="L82" s="66"/>
      <c r="M82" s="66"/>
      <c r="X82" s="63"/>
      <c r="Y82"/>
    </row>
    <row r="83" spans="1:25" s="6" customFormat="1" x14ac:dyDescent="0.25">
      <c r="A83"/>
      <c r="B83"/>
      <c r="C83"/>
      <c r="D83"/>
      <c r="E83"/>
      <c r="F83"/>
      <c r="G83"/>
      <c r="H83"/>
      <c r="I83"/>
      <c r="J83" s="4"/>
      <c r="K83" s="66"/>
      <c r="L83" s="66"/>
      <c r="M83" s="66"/>
      <c r="X83" s="63"/>
      <c r="Y83"/>
    </row>
    <row r="84" spans="1:25" s="6" customFormat="1" x14ac:dyDescent="0.25">
      <c r="A84"/>
      <c r="B84"/>
      <c r="C84"/>
      <c r="D84"/>
      <c r="E84"/>
      <c r="F84"/>
      <c r="G84"/>
      <c r="H84"/>
      <c r="I84"/>
      <c r="J84" s="4"/>
      <c r="K84" s="66"/>
      <c r="L84" s="66"/>
      <c r="M84" s="66"/>
      <c r="X84" s="63"/>
      <c r="Y84"/>
    </row>
    <row r="85" spans="1:25" s="6" customFormat="1" x14ac:dyDescent="0.25">
      <c r="A85"/>
      <c r="B85"/>
      <c r="C85"/>
      <c r="D85"/>
      <c r="E85"/>
      <c r="F85"/>
      <c r="G85"/>
      <c r="H85"/>
      <c r="I85"/>
      <c r="J85" s="4"/>
      <c r="K85" s="66"/>
      <c r="L85" s="66"/>
      <c r="M85" s="66"/>
      <c r="X85" s="63"/>
      <c r="Y85"/>
    </row>
    <row r="86" spans="1:25" s="6" customFormat="1" x14ac:dyDescent="0.25">
      <c r="A86"/>
      <c r="B86"/>
      <c r="C86"/>
      <c r="D86"/>
      <c r="E86"/>
      <c r="F86"/>
      <c r="G86"/>
      <c r="H86"/>
      <c r="I86"/>
      <c r="J86" s="4"/>
      <c r="K86" s="66"/>
      <c r="L86" s="66"/>
      <c r="M86" s="66"/>
      <c r="X86" s="63"/>
      <c r="Y86"/>
    </row>
    <row r="87" spans="1:25" s="6" customFormat="1" x14ac:dyDescent="0.25">
      <c r="A87"/>
      <c r="B87"/>
      <c r="C87"/>
      <c r="D87"/>
      <c r="E87"/>
      <c r="F87"/>
      <c r="G87"/>
      <c r="H87"/>
      <c r="I87"/>
      <c r="J87" s="4"/>
      <c r="K87" s="66"/>
      <c r="L87" s="66"/>
      <c r="M87" s="66"/>
      <c r="X87" s="63"/>
      <c r="Y87"/>
    </row>
    <row r="88" spans="1:25" s="6" customFormat="1" x14ac:dyDescent="0.25">
      <c r="A88"/>
      <c r="B88"/>
      <c r="C88"/>
      <c r="D88"/>
      <c r="E88"/>
      <c r="F88"/>
      <c r="G88"/>
      <c r="H88"/>
      <c r="I88"/>
      <c r="J88" s="4"/>
      <c r="K88" s="66"/>
      <c r="L88" s="66"/>
      <c r="M88" s="66"/>
      <c r="X88" s="63"/>
      <c r="Y88"/>
    </row>
    <row r="89" spans="1:25" s="6" customFormat="1" x14ac:dyDescent="0.25">
      <c r="A89"/>
      <c r="B89"/>
      <c r="C89"/>
      <c r="D89"/>
      <c r="E89"/>
      <c r="F89"/>
      <c r="G89"/>
      <c r="H89"/>
      <c r="I89"/>
      <c r="J89" s="4"/>
      <c r="K89" s="66"/>
      <c r="L89" s="66"/>
      <c r="M89" s="66"/>
      <c r="X89" s="63"/>
      <c r="Y89"/>
    </row>
    <row r="90" spans="1:25" s="6" customFormat="1" x14ac:dyDescent="0.25">
      <c r="A90"/>
      <c r="B90"/>
      <c r="C90"/>
      <c r="D90"/>
      <c r="E90"/>
      <c r="F90"/>
      <c r="G90"/>
      <c r="H90"/>
      <c r="I90"/>
      <c r="J90" s="4"/>
      <c r="K90" s="66"/>
      <c r="L90" s="66"/>
      <c r="M90" s="66"/>
      <c r="X90" s="63"/>
      <c r="Y90"/>
    </row>
    <row r="91" spans="1:25" s="6" customFormat="1" x14ac:dyDescent="0.25">
      <c r="A91"/>
      <c r="B91"/>
      <c r="C91"/>
      <c r="D91"/>
      <c r="E91"/>
      <c r="F91"/>
      <c r="G91"/>
      <c r="H91"/>
      <c r="I91"/>
      <c r="J91" s="4"/>
      <c r="K91" s="66"/>
      <c r="L91" s="66"/>
      <c r="M91" s="66"/>
      <c r="X91" s="63"/>
      <c r="Y91"/>
    </row>
    <row r="92" spans="1:25" s="6" customFormat="1" x14ac:dyDescent="0.25">
      <c r="A92"/>
      <c r="B92"/>
      <c r="C92"/>
      <c r="D92"/>
      <c r="E92"/>
      <c r="F92"/>
      <c r="G92"/>
      <c r="H92"/>
      <c r="I92"/>
      <c r="J92" s="4"/>
      <c r="K92" s="66"/>
      <c r="L92" s="66"/>
      <c r="M92" s="66"/>
      <c r="X92" s="63"/>
      <c r="Y92"/>
    </row>
    <row r="93" spans="1:25" s="6" customFormat="1" x14ac:dyDescent="0.25">
      <c r="A93"/>
      <c r="B93"/>
      <c r="C93"/>
      <c r="D93"/>
      <c r="E93"/>
      <c r="F93"/>
      <c r="G93"/>
      <c r="H93"/>
      <c r="I93"/>
      <c r="J93" s="4"/>
      <c r="K93" s="66"/>
      <c r="L93" s="66"/>
      <c r="M93" s="66"/>
      <c r="X93" s="63"/>
      <c r="Y93"/>
    </row>
    <row r="94" spans="1:25" s="6" customFormat="1" x14ac:dyDescent="0.25">
      <c r="A94"/>
      <c r="B94"/>
      <c r="C94"/>
      <c r="D94"/>
      <c r="E94"/>
      <c r="F94"/>
      <c r="G94"/>
      <c r="H94"/>
      <c r="I94"/>
      <c r="J94" s="4"/>
      <c r="K94" s="66"/>
      <c r="L94" s="66"/>
      <c r="M94" s="66"/>
      <c r="X94" s="63"/>
      <c r="Y94"/>
    </row>
    <row r="95" spans="1:25" s="6" customFormat="1" x14ac:dyDescent="0.25">
      <c r="A95"/>
      <c r="B95"/>
      <c r="C95"/>
      <c r="D95"/>
      <c r="E95"/>
      <c r="F95"/>
      <c r="G95"/>
      <c r="H95"/>
      <c r="I95"/>
      <c r="J95" s="4"/>
      <c r="K95" s="66"/>
      <c r="L95" s="66"/>
      <c r="M95" s="66"/>
      <c r="X95" s="63"/>
      <c r="Y95"/>
    </row>
    <row r="96" spans="1:25" s="6" customFormat="1" x14ac:dyDescent="0.25">
      <c r="A96"/>
      <c r="B96"/>
      <c r="C96"/>
      <c r="D96"/>
      <c r="E96"/>
      <c r="F96"/>
      <c r="G96"/>
      <c r="H96"/>
      <c r="I96"/>
      <c r="J96" s="4"/>
      <c r="K96" s="66"/>
      <c r="L96" s="66"/>
      <c r="M96" s="66"/>
      <c r="X96" s="63"/>
      <c r="Y96"/>
    </row>
    <row r="97" spans="1:27" s="6" customFormat="1" x14ac:dyDescent="0.25">
      <c r="A97"/>
      <c r="B97"/>
      <c r="C97"/>
      <c r="D97"/>
      <c r="E97"/>
      <c r="F97"/>
      <c r="G97"/>
      <c r="H97"/>
      <c r="I97"/>
      <c r="J97" s="4"/>
      <c r="K97" s="66"/>
      <c r="L97" s="66"/>
      <c r="M97" s="66"/>
      <c r="X97" s="63"/>
      <c r="Y97"/>
    </row>
    <row r="98" spans="1:27" s="6" customFormat="1" x14ac:dyDescent="0.25">
      <c r="A98"/>
      <c r="B98"/>
      <c r="C98"/>
      <c r="D98"/>
      <c r="E98"/>
      <c r="F98"/>
      <c r="G98"/>
      <c r="H98"/>
      <c r="I98"/>
      <c r="J98" s="4"/>
      <c r="K98" s="66"/>
      <c r="L98" s="66"/>
      <c r="M98" s="66"/>
      <c r="X98" s="63"/>
      <c r="Y98"/>
    </row>
    <row r="99" spans="1:27" s="6" customFormat="1" x14ac:dyDescent="0.25">
      <c r="A99"/>
      <c r="B99"/>
      <c r="C99"/>
      <c r="D99"/>
      <c r="E99"/>
      <c r="F99"/>
      <c r="G99"/>
      <c r="H99"/>
      <c r="I99"/>
      <c r="J99" s="4"/>
      <c r="K99" s="66"/>
      <c r="L99" s="66"/>
      <c r="M99" s="66"/>
      <c r="X99" s="63"/>
      <c r="Y99"/>
    </row>
    <row r="100" spans="1:27" s="6" customFormat="1" x14ac:dyDescent="0.25">
      <c r="A100"/>
      <c r="B100"/>
      <c r="C100"/>
      <c r="D100"/>
      <c r="E100"/>
      <c r="F100"/>
      <c r="G100"/>
      <c r="H100"/>
      <c r="I100"/>
      <c r="J100" s="4"/>
      <c r="K100" s="66"/>
      <c r="L100" s="66"/>
      <c r="M100" s="66"/>
      <c r="X100" s="63"/>
      <c r="Y100"/>
    </row>
    <row r="101" spans="1:27" s="6" customFormat="1" x14ac:dyDescent="0.25">
      <c r="A101"/>
      <c r="B101"/>
      <c r="C101"/>
      <c r="D101"/>
      <c r="E101"/>
      <c r="F101"/>
      <c r="G101"/>
      <c r="H101"/>
      <c r="I101"/>
      <c r="J101" s="4"/>
      <c r="K101" s="66"/>
      <c r="L101" s="66"/>
      <c r="M101" s="66"/>
      <c r="X101" s="63"/>
      <c r="Y101"/>
    </row>
    <row r="102" spans="1:27" x14ac:dyDescent="0.25">
      <c r="Z102" s="6"/>
      <c r="AA102" s="6"/>
    </row>
    <row r="103" spans="1:27" x14ac:dyDescent="0.25">
      <c r="Z103" s="6"/>
      <c r="AA103" s="6"/>
    </row>
    <row r="104" spans="1:27" x14ac:dyDescent="0.25">
      <c r="Z104" s="6"/>
      <c r="AA104" s="6"/>
    </row>
    <row r="105" spans="1:27" x14ac:dyDescent="0.25">
      <c r="Z105" s="6"/>
      <c r="AA105" s="6"/>
    </row>
    <row r="106" spans="1:27" x14ac:dyDescent="0.25">
      <c r="Z106" s="6"/>
      <c r="AA106" s="6"/>
    </row>
    <row r="107" spans="1:27" x14ac:dyDescent="0.25">
      <c r="Z107" s="6"/>
      <c r="AA107" s="6"/>
    </row>
    <row r="108" spans="1:27" x14ac:dyDescent="0.25">
      <c r="Z108" s="6"/>
      <c r="AA108" s="6"/>
    </row>
    <row r="109" spans="1:27" x14ac:dyDescent="0.25">
      <c r="Z109" s="6"/>
      <c r="AA109" s="6"/>
    </row>
    <row r="110" spans="1:27" x14ac:dyDescent="0.25">
      <c r="Z110" s="6"/>
      <c r="AA110" s="6"/>
    </row>
    <row r="111" spans="1:27" x14ac:dyDescent="0.25">
      <c r="Z111" s="6"/>
      <c r="AA111" s="6"/>
    </row>
    <row r="112" spans="1:27" x14ac:dyDescent="0.25">
      <c r="Z112" s="6"/>
      <c r="AA112" s="6"/>
    </row>
  </sheetData>
  <mergeCells count="26">
    <mergeCell ref="L6:L7"/>
    <mergeCell ref="M6:M7"/>
    <mergeCell ref="N6:N7"/>
    <mergeCell ref="X6:X7"/>
    <mergeCell ref="P6:P7"/>
    <mergeCell ref="Q6:Q7"/>
    <mergeCell ref="R6:S6"/>
    <mergeCell ref="T6:T7"/>
    <mergeCell ref="U6:V6"/>
    <mergeCell ref="W6:W7"/>
    <mergeCell ref="Y6:Y7"/>
    <mergeCell ref="Z6:Z7"/>
    <mergeCell ref="AA6:AA7"/>
    <mergeCell ref="O6:O7"/>
    <mergeCell ref="A5:W5"/>
    <mergeCell ref="A6:A7"/>
    <mergeCell ref="B6:B7"/>
    <mergeCell ref="C6:C7"/>
    <mergeCell ref="D6:D7"/>
    <mergeCell ref="E6:E7"/>
    <mergeCell ref="F6:F7"/>
    <mergeCell ref="G6:G7"/>
    <mergeCell ref="H6:H7"/>
    <mergeCell ref="I6:I7"/>
    <mergeCell ref="J6:J7"/>
    <mergeCell ref="K6:K7"/>
  </mergeCells>
  <pageMargins left="0.70866141732283472" right="0.70866141732283472" top="0.78740157480314965" bottom="0.78740157480314965" header="0.31496062992125984" footer="0.31496062992125984"/>
  <pageSetup paperSize="9" scale="39" firstPageNumber="187" fitToHeight="0" orientation="landscape" useFirstPageNumber="1" r:id="rId1"/>
  <headerFooter>
    <oddFooter>&amp;L&amp;"Arial,Kurzíva"&amp;12Zastupitelstvo Olomouckého kraje 16.12.2024
10.1. - Rozpočet Olomouckého kraje na rok 2025 - návrh rozpočtu 
Příloha č. 5e) - Dotační projekty - investiční&amp;R&amp;"Arial,Kurzíva"&amp;12Strana &amp;P (celkem 205)</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15</vt:i4>
      </vt:variant>
      <vt:variant>
        <vt:lpstr>Pojmenované oblasti</vt:lpstr>
      </vt:variant>
      <vt:variant>
        <vt:i4>12</vt:i4>
      </vt:variant>
    </vt:vector>
  </HeadingPairs>
  <TitlesOfParts>
    <vt:vector size="27" baseType="lpstr">
      <vt:lpstr>Souhrn</vt:lpstr>
      <vt:lpstr>ORJ 10 školství</vt:lpstr>
      <vt:lpstr>ORJ 52 školství</vt:lpstr>
      <vt:lpstr>ORJ 59 školství</vt:lpstr>
      <vt:lpstr>ORJ 52 sociální</vt:lpstr>
      <vt:lpstr>ORJ 12 doprava</vt:lpstr>
      <vt:lpstr>ORJ 50 doprava</vt:lpstr>
      <vt:lpstr>ORJ 13 kultura</vt:lpstr>
      <vt:lpstr>ORJ 52 kultura</vt:lpstr>
      <vt:lpstr>ORJ 14 zdravotnictví</vt:lpstr>
      <vt:lpstr>ORJ 52 zdravotnictví</vt:lpstr>
      <vt:lpstr>ORJ 59 zdravotnictví</vt:lpstr>
      <vt:lpstr>ORJ 52 ostatní</vt:lpstr>
      <vt:lpstr>ORJ 59 informační technologie</vt:lpstr>
      <vt:lpstr>ORJ 59 územní plánování</vt:lpstr>
      <vt:lpstr>'ORJ 52 sociální'!Názvy_tisku</vt:lpstr>
      <vt:lpstr>'ORJ 52 školství'!Názvy_tisku</vt:lpstr>
      <vt:lpstr>'ORJ 10 školství'!Oblast_tisku</vt:lpstr>
      <vt:lpstr>'ORJ 12 doprava'!Oblast_tisku</vt:lpstr>
      <vt:lpstr>'ORJ 14 zdravotnictví'!Oblast_tisku</vt:lpstr>
      <vt:lpstr>'ORJ 50 doprava'!Oblast_tisku</vt:lpstr>
      <vt:lpstr>'ORJ 52 kultura'!Oblast_tisku</vt:lpstr>
      <vt:lpstr>'ORJ 52 ostatní'!Oblast_tisku</vt:lpstr>
      <vt:lpstr>'ORJ 52 sociální'!Oblast_tisku</vt:lpstr>
      <vt:lpstr>'ORJ 52 školství'!Oblast_tisku</vt:lpstr>
      <vt:lpstr>'ORJ 52 zdravotnictví'!Oblast_tisku</vt:lpstr>
      <vt:lpstr>Souhrn!Oblast_tisku</vt:lpstr>
    </vt:vector>
  </TitlesOfParts>
  <Company>KÚOK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Vítková Petra</dc:creator>
  <cp:lastModifiedBy>Vítková Petra</cp:lastModifiedBy>
  <cp:lastPrinted>2024-11-26T09:38:08Z</cp:lastPrinted>
  <dcterms:created xsi:type="dcterms:W3CDTF">2018-04-30T07:38:17Z</dcterms:created>
  <dcterms:modified xsi:type="dcterms:W3CDTF">2024-11-26T09:38:12Z</dcterms:modified>
</cp:coreProperties>
</file>