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J:\OdRF\Rozpočet Olomouckého kraje\2025\ZOK 16.12.2024\"/>
    </mc:Choice>
  </mc:AlternateContent>
  <xr:revisionPtr revIDLastSave="0" documentId="13_ncr:1_{DB63D142-F128-45FA-A81D-89B8ED0A1E0E}" xr6:coauthVersionLast="47" xr6:coauthVersionMax="47" xr10:uidLastSave="{00000000-0000-0000-0000-000000000000}"/>
  <bookViews>
    <workbookView xWindow="-120" yWindow="-120" windowWidth="29040" windowHeight="15840" tabRatio="891" xr2:uid="{00000000-000D-0000-FFFF-FFFF00000000}"/>
  </bookViews>
  <sheets>
    <sheet name="Souhrn" sheetId="14" r:id="rId1"/>
    <sheet name="ORJ 10 - školství - žádanky" sheetId="26" r:id="rId2"/>
    <sheet name="ORJ 17 - školství - žádanky " sheetId="28" r:id="rId3"/>
    <sheet name="ORJ 17 školství - nové " sheetId="27" r:id="rId4"/>
    <sheet name="ORJ 11 - sociální - žádanky" sheetId="23" r:id="rId5"/>
    <sheet name="ORJ 17 - sociální - žádanky" sheetId="17" r:id="rId6"/>
    <sheet name="ORJ 12 - doprava" sheetId="18" r:id="rId7"/>
    <sheet name="ORJ 13 - kultura - žádanky" sheetId="25" r:id="rId8"/>
    <sheet name="ORJ 14 zdrav - žádanky " sheetId="24" r:id="rId9"/>
    <sheet name="ORJ 17 zdrav - žádanky" sheetId="20" r:id="rId10"/>
    <sheet name="Oblast KÚOK - ORJ 03" sheetId="13" r:id="rId11"/>
    <sheet name="Oblast IT - ORJ 06 " sheetId="15" r:id="rId12"/>
    <sheet name="Oblast krizového řízení ORJ 18 " sheetId="8" r:id="rId13"/>
  </sheets>
  <definedNames>
    <definedName name="_xlnm._FilterDatabase" localSheetId="11" hidden="1">'Oblast IT - ORJ 06 '!$B$1:$B$37</definedName>
    <definedName name="_xlnm._FilterDatabase" localSheetId="12" hidden="1">'Oblast krizového řízení ORJ 18 '!$B$1:$B$34</definedName>
    <definedName name="_xlnm._FilterDatabase" localSheetId="10" hidden="1">'Oblast KÚOK - ORJ 03'!$B$1:$B$40</definedName>
    <definedName name="_xlnm._FilterDatabase" localSheetId="6" hidden="1">'ORJ 12 - doprava'!$B$1:$B$56</definedName>
    <definedName name="_xlnm._FilterDatabase" localSheetId="3" hidden="1">'ORJ 17 školství - nové '!$B$1:$B$38</definedName>
    <definedName name="_xlnm.Print_Titles" localSheetId="11">'Oblast IT - ORJ 06 '!$1:$7</definedName>
    <definedName name="_xlnm.Print_Titles" localSheetId="12">'Oblast krizového řízení ORJ 18 '!$1:$7</definedName>
    <definedName name="_xlnm.Print_Titles" localSheetId="10">'Oblast KÚOK - ORJ 03'!$1:$7</definedName>
    <definedName name="_xlnm.Print_Titles" localSheetId="1">'ORJ 10 - školství - žádanky'!$1:$7</definedName>
    <definedName name="_xlnm.Print_Titles" localSheetId="4">'ORJ 11 - sociální - žádanky'!$1:$7</definedName>
    <definedName name="_xlnm.Print_Titles" localSheetId="6">'ORJ 12 - doprava'!$1:$7</definedName>
    <definedName name="_xlnm.Print_Titles" localSheetId="7">'ORJ 13 - kultura - žádanky'!$1:$7</definedName>
    <definedName name="_xlnm.Print_Titles" localSheetId="8">'ORJ 14 zdrav - žádanky '!$1:$7</definedName>
    <definedName name="_xlnm.Print_Titles" localSheetId="5">'ORJ 17 - sociální - žádanky'!$1:$7</definedName>
    <definedName name="_xlnm.Print_Titles" localSheetId="2">'ORJ 17 - školství - žádanky '!$1:$7</definedName>
    <definedName name="_xlnm.Print_Titles" localSheetId="3">'ORJ 17 školství - nové '!$1:$7</definedName>
    <definedName name="_xlnm.Print_Titles" localSheetId="9">'ORJ 17 zdrav - žádanky'!$1:$7</definedName>
    <definedName name="_xlnm.Print_Area" localSheetId="11">'Oblast IT - ORJ 06 '!$A$1:$R$15</definedName>
    <definedName name="_xlnm.Print_Area" localSheetId="12">'Oblast krizového řízení ORJ 18 '!$A$1:$S$12</definedName>
    <definedName name="_xlnm.Print_Area" localSheetId="10">'Oblast KÚOK - ORJ 03'!$A$1:$R$18</definedName>
    <definedName name="_xlnm.Print_Area" localSheetId="1">'ORJ 10 - školství - žádanky'!$A$1:$W$29</definedName>
    <definedName name="_xlnm.Print_Area" localSheetId="4">'ORJ 11 - sociální - žádanky'!$A$1:$W$35</definedName>
    <definedName name="_xlnm.Print_Area" localSheetId="6">'ORJ 12 - doprava'!$A$1:$S$34</definedName>
    <definedName name="_xlnm.Print_Area" localSheetId="7">'ORJ 13 - kultura - žádanky'!$A$1:$W$17</definedName>
    <definedName name="_xlnm.Print_Area" localSheetId="8">'ORJ 14 zdrav - žádanky '!$A$1:$W$14</definedName>
    <definedName name="_xlnm.Print_Area" localSheetId="5">'ORJ 17 - sociální - žádanky'!$A$1:$W$18</definedName>
    <definedName name="_xlnm.Print_Area" localSheetId="2">'ORJ 17 - školství - žádanky '!$A$1:$W$15</definedName>
    <definedName name="_xlnm.Print_Area" localSheetId="3">'ORJ 17 školství - nové '!$A$1:$S$16</definedName>
    <definedName name="_xlnm.Print_Area" localSheetId="9">'ORJ 17 zdrav - žádanky'!$A$1:$W$10</definedName>
    <definedName name="_xlnm.Print_Area" localSheetId="0">Souhrn!$A$1:$H$33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14" l="1"/>
  <c r="Q18" i="13"/>
  <c r="L8" i="13"/>
  <c r="Q8" i="13"/>
  <c r="O12" i="13" l="1"/>
  <c r="O30" i="18"/>
  <c r="Q15" i="26" l="1"/>
  <c r="V15" i="26" s="1"/>
  <c r="V16" i="26"/>
  <c r="V14" i="26"/>
  <c r="V13" i="26"/>
  <c r="V12" i="26"/>
  <c r="V11" i="26"/>
  <c r="V10" i="26"/>
  <c r="V9" i="26"/>
  <c r="O11" i="13" l="1"/>
  <c r="R11" i="13" s="1"/>
  <c r="L8" i="18" l="1"/>
  <c r="P8" i="18"/>
  <c r="O16" i="18"/>
  <c r="R16" i="18" s="1"/>
  <c r="O15" i="18"/>
  <c r="R15" i="18" s="1"/>
  <c r="L13" i="25"/>
  <c r="N13" i="25"/>
  <c r="Q8" i="15"/>
  <c r="Q8" i="8"/>
  <c r="Q12" i="8" s="1"/>
  <c r="Q13" i="17"/>
  <c r="V13" i="17" s="1"/>
  <c r="N8" i="17" l="1"/>
  <c r="U13" i="25"/>
  <c r="U8" i="25"/>
  <c r="N8" i="25"/>
  <c r="N12" i="28"/>
  <c r="U12" i="28"/>
  <c r="U17" i="26"/>
  <c r="U29" i="26" s="1"/>
  <c r="T17" i="26"/>
  <c r="T29" i="26" s="1"/>
  <c r="S17" i="26"/>
  <c r="R17" i="26"/>
  <c r="R29" i="26" s="1"/>
  <c r="P17" i="26"/>
  <c r="P29" i="26" s="1"/>
  <c r="N17" i="26"/>
  <c r="U8" i="26"/>
  <c r="T8" i="26"/>
  <c r="S8" i="26"/>
  <c r="R8" i="26"/>
  <c r="P8" i="26"/>
  <c r="N8" i="26"/>
  <c r="S29" i="26" l="1"/>
  <c r="N29" i="26"/>
  <c r="H19" i="14"/>
  <c r="R33" i="18"/>
  <c r="Q17" i="18"/>
  <c r="P17" i="18"/>
  <c r="N17" i="18"/>
  <c r="L17" i="18"/>
  <c r="Q8" i="18"/>
  <c r="N8" i="18"/>
  <c r="O31" i="18"/>
  <c r="R31" i="18" s="1"/>
  <c r="O29" i="18"/>
  <c r="R29" i="18" s="1"/>
  <c r="O28" i="18"/>
  <c r="R28" i="18" s="1"/>
  <c r="O27" i="18"/>
  <c r="R27" i="18" s="1"/>
  <c r="O26" i="18"/>
  <c r="R26" i="18" s="1"/>
  <c r="O25" i="18"/>
  <c r="R25" i="18" s="1"/>
  <c r="O24" i="18"/>
  <c r="R24" i="18" s="1"/>
  <c r="O23" i="18"/>
  <c r="R23" i="18" s="1"/>
  <c r="O22" i="18"/>
  <c r="R22" i="18" s="1"/>
  <c r="O21" i="18"/>
  <c r="R21" i="18" s="1"/>
  <c r="O20" i="18"/>
  <c r="R20" i="18" s="1"/>
  <c r="O19" i="18"/>
  <c r="R19" i="18" s="1"/>
  <c r="O18" i="18"/>
  <c r="R18" i="18" s="1"/>
  <c r="O14" i="18"/>
  <c r="R14" i="18" s="1"/>
  <c r="O13" i="18"/>
  <c r="R13" i="18" s="1"/>
  <c r="O12" i="18"/>
  <c r="R12" i="18" s="1"/>
  <c r="O11" i="18"/>
  <c r="R11" i="18" s="1"/>
  <c r="O10" i="18"/>
  <c r="R10" i="18" s="1"/>
  <c r="O9" i="18"/>
  <c r="R9" i="18" l="1"/>
  <c r="O8" i="18"/>
  <c r="R17" i="18"/>
  <c r="O17" i="18"/>
  <c r="R8" i="18"/>
  <c r="V8" i="20"/>
  <c r="Q9" i="20" l="1"/>
  <c r="N9" i="20"/>
  <c r="Q8" i="20"/>
  <c r="L8" i="27" l="1"/>
  <c r="N10" i="28" l="1"/>
  <c r="V12" i="28"/>
  <c r="T12" i="28"/>
  <c r="S12" i="28"/>
  <c r="R12" i="28"/>
  <c r="Q12" i="28"/>
  <c r="P12" i="28"/>
  <c r="R17" i="13"/>
  <c r="R10" i="13"/>
  <c r="O17" i="13"/>
  <c r="O16" i="13"/>
  <c r="R16" i="13" s="1"/>
  <c r="O15" i="13"/>
  <c r="R15" i="13" s="1"/>
  <c r="O10" i="13"/>
  <c r="O9" i="13"/>
  <c r="Q8" i="27"/>
  <c r="R9" i="13" l="1"/>
  <c r="O8" i="13"/>
  <c r="U10" i="28"/>
  <c r="T10" i="28"/>
  <c r="S10" i="28"/>
  <c r="R10" i="28"/>
  <c r="P10" i="28"/>
  <c r="Q11" i="28"/>
  <c r="V11" i="28" s="1"/>
  <c r="X9" i="23"/>
  <c r="U14" i="17"/>
  <c r="Q12" i="17"/>
  <c r="V12" i="17" s="1"/>
  <c r="U8" i="17"/>
  <c r="X9" i="17" l="1"/>
  <c r="X10" i="17" s="1"/>
  <c r="X19" i="23" s="1"/>
  <c r="X20" i="23" s="1"/>
  <c r="X21" i="23" s="1"/>
  <c r="X22" i="23" s="1"/>
  <c r="X23" i="23" s="1"/>
  <c r="X10" i="23" s="1"/>
  <c r="X24" i="23" s="1"/>
  <c r="X11" i="23" s="1"/>
  <c r="X25" i="23" s="1"/>
  <c r="G18" i="14"/>
  <c r="G6" i="14"/>
  <c r="E6" i="14"/>
  <c r="G5" i="14"/>
  <c r="E5" i="14"/>
  <c r="H5" i="14" s="1"/>
  <c r="Q14" i="28"/>
  <c r="Q13" i="28"/>
  <c r="Q8" i="28"/>
  <c r="U8" i="28"/>
  <c r="U15" i="28" s="1"/>
  <c r="T8" i="28"/>
  <c r="T15" i="28" s="1"/>
  <c r="S8" i="28"/>
  <c r="S15" i="28" s="1"/>
  <c r="R8" i="28"/>
  <c r="R15" i="28" s="1"/>
  <c r="P8" i="28"/>
  <c r="P15" i="28" s="1"/>
  <c r="N8" i="28"/>
  <c r="N15" i="28" s="1"/>
  <c r="Q16" i="27"/>
  <c r="G9" i="14" s="1"/>
  <c r="P16" i="27"/>
  <c r="N16" i="27"/>
  <c r="L16" i="27"/>
  <c r="O14" i="27"/>
  <c r="R14" i="27" s="1"/>
  <c r="O11" i="27"/>
  <c r="R11" i="27" s="1"/>
  <c r="O12" i="27"/>
  <c r="R12" i="27" s="1"/>
  <c r="O10" i="27"/>
  <c r="R10" i="27" s="1"/>
  <c r="O13" i="27"/>
  <c r="R13" i="27" s="1"/>
  <c r="O9" i="27"/>
  <c r="P8" i="27"/>
  <c r="N8" i="27"/>
  <c r="X15" i="17" l="1"/>
  <c r="X26" i="23" s="1"/>
  <c r="X12" i="23" s="1"/>
  <c r="V13" i="28"/>
  <c r="V10" i="28" s="1"/>
  <c r="Q10" i="28"/>
  <c r="Q15" i="28" s="1"/>
  <c r="V14" i="28"/>
  <c r="V8" i="28"/>
  <c r="O16" i="27"/>
  <c r="R9" i="27"/>
  <c r="R16" i="27" s="1"/>
  <c r="O8" i="27"/>
  <c r="V15" i="28" l="1"/>
  <c r="R8" i="27"/>
  <c r="Q25" i="26"/>
  <c r="Q11" i="26"/>
  <c r="Q10" i="26"/>
  <c r="Q24" i="26"/>
  <c r="V24" i="26" s="1"/>
  <c r="Q23" i="26"/>
  <c r="V23" i="26" s="1"/>
  <c r="Q22" i="26"/>
  <c r="V22" i="26" s="1"/>
  <c r="Q21" i="26"/>
  <c r="V21" i="26" s="1"/>
  <c r="Q20" i="26"/>
  <c r="V20" i="26" s="1"/>
  <c r="Q19" i="26"/>
  <c r="V19" i="26" s="1"/>
  <c r="Q18" i="26"/>
  <c r="Q9" i="26"/>
  <c r="Q28" i="26"/>
  <c r="V28" i="26" s="1"/>
  <c r="Q26" i="26"/>
  <c r="Q27" i="26"/>
  <c r="V27" i="26" s="1"/>
  <c r="G28" i="14"/>
  <c r="D35" i="14"/>
  <c r="F35" i="14"/>
  <c r="D36" i="14"/>
  <c r="F36" i="14"/>
  <c r="C36" i="14"/>
  <c r="C35" i="14"/>
  <c r="Q16" i="25"/>
  <c r="V16" i="25" s="1"/>
  <c r="Q15" i="25"/>
  <c r="V15" i="25" s="1"/>
  <c r="Q14" i="25"/>
  <c r="U17" i="25"/>
  <c r="T13" i="25"/>
  <c r="T17" i="25" s="1"/>
  <c r="S13" i="25"/>
  <c r="S17" i="25" s="1"/>
  <c r="R13" i="25"/>
  <c r="P13" i="25"/>
  <c r="P17" i="25" s="1"/>
  <c r="Q12" i="25"/>
  <c r="V12" i="25" s="1"/>
  <c r="Q11" i="25"/>
  <c r="V11" i="25" s="1"/>
  <c r="Q10" i="25"/>
  <c r="Q9" i="25"/>
  <c r="G17" i="14"/>
  <c r="T8" i="25"/>
  <c r="E17" i="14" s="1"/>
  <c r="S8" i="25"/>
  <c r="R8" i="25"/>
  <c r="P8" i="25"/>
  <c r="H6" i="14"/>
  <c r="E12" i="14"/>
  <c r="E11" i="14"/>
  <c r="H7" i="14"/>
  <c r="H16" i="14"/>
  <c r="N18" i="24"/>
  <c r="U14" i="24"/>
  <c r="G21" i="14" s="1"/>
  <c r="T14" i="24"/>
  <c r="E21" i="14" s="1"/>
  <c r="S14" i="24"/>
  <c r="R14" i="24"/>
  <c r="P14" i="24"/>
  <c r="N14" i="24"/>
  <c r="V13" i="24"/>
  <c r="Q13" i="24"/>
  <c r="Q12" i="24"/>
  <c r="V12" i="24" s="1"/>
  <c r="Q11" i="24"/>
  <c r="V11" i="24" s="1"/>
  <c r="Q10" i="24"/>
  <c r="V10" i="24" s="1"/>
  <c r="Q9" i="24"/>
  <c r="V9" i="24" s="1"/>
  <c r="Q8" i="24"/>
  <c r="V8" i="24" s="1"/>
  <c r="V18" i="26" l="1"/>
  <c r="Q17" i="26"/>
  <c r="Q8" i="26"/>
  <c r="R17" i="25"/>
  <c r="E18" i="14"/>
  <c r="Q8" i="25"/>
  <c r="V25" i="26"/>
  <c r="V26" i="26"/>
  <c r="V9" i="25"/>
  <c r="N17" i="25"/>
  <c r="Q13" i="25"/>
  <c r="Q17" i="25" s="1"/>
  <c r="V14" i="25"/>
  <c r="V13" i="25" s="1"/>
  <c r="V10" i="25"/>
  <c r="Q14" i="24"/>
  <c r="V14" i="24"/>
  <c r="V8" i="26" l="1"/>
  <c r="Q29" i="26"/>
  <c r="V17" i="26"/>
  <c r="V17" i="25"/>
  <c r="H18" i="14"/>
  <c r="V8" i="25"/>
  <c r="U18" i="17"/>
  <c r="T8" i="17"/>
  <c r="S8" i="17"/>
  <c r="R8" i="17"/>
  <c r="P8" i="17"/>
  <c r="T14" i="17"/>
  <c r="T18" i="17" s="1"/>
  <c r="S14" i="17"/>
  <c r="R14" i="17"/>
  <c r="P14" i="17"/>
  <c r="N14" i="17"/>
  <c r="N18" i="17" s="1"/>
  <c r="O14" i="17"/>
  <c r="U18" i="23"/>
  <c r="U35" i="23" s="1"/>
  <c r="T18" i="23"/>
  <c r="S18" i="23"/>
  <c r="R18" i="23"/>
  <c r="R35" i="23" s="1"/>
  <c r="E10" i="14" s="1"/>
  <c r="P18" i="23"/>
  <c r="P35" i="23" s="1"/>
  <c r="N18" i="23"/>
  <c r="O18" i="23"/>
  <c r="O8" i="23" s="1"/>
  <c r="U8" i="23"/>
  <c r="T8" i="23"/>
  <c r="S8" i="23"/>
  <c r="R8" i="23"/>
  <c r="P8" i="23"/>
  <c r="N8" i="23"/>
  <c r="Q34" i="23"/>
  <c r="V34" i="23" s="1"/>
  <c r="Q33" i="23"/>
  <c r="V33" i="23" s="1"/>
  <c r="Q32" i="23"/>
  <c r="V32" i="23" s="1"/>
  <c r="Q17" i="23"/>
  <c r="V17" i="23" s="1"/>
  <c r="Q16" i="23"/>
  <c r="V16" i="23" s="1"/>
  <c r="Q15" i="23"/>
  <c r="V15" i="23" s="1"/>
  <c r="Q31" i="23"/>
  <c r="V31" i="23" s="1"/>
  <c r="Q30" i="23"/>
  <c r="V30" i="23" s="1"/>
  <c r="Q14" i="23"/>
  <c r="V14" i="23" s="1"/>
  <c r="Q29" i="23"/>
  <c r="V29" i="23" s="1"/>
  <c r="Q28" i="23"/>
  <c r="V28" i="23" s="1"/>
  <c r="Q27" i="23"/>
  <c r="V27" i="23" s="1"/>
  <c r="Q13" i="23"/>
  <c r="V13" i="23" s="1"/>
  <c r="Q12" i="23"/>
  <c r="V12" i="23" s="1"/>
  <c r="Q26" i="23"/>
  <c r="V26" i="23" s="1"/>
  <c r="Q25" i="23"/>
  <c r="V25" i="23" s="1"/>
  <c r="Q11" i="23"/>
  <c r="V11" i="23" s="1"/>
  <c r="Q24" i="23"/>
  <c r="V24" i="23" s="1"/>
  <c r="Q10" i="23"/>
  <c r="V10" i="23" s="1"/>
  <c r="Q23" i="23"/>
  <c r="V23" i="23" s="1"/>
  <c r="Q22" i="23"/>
  <c r="V22" i="23" s="1"/>
  <c r="Q21" i="23"/>
  <c r="V21" i="23" s="1"/>
  <c r="Q20" i="23"/>
  <c r="V20" i="23" s="1"/>
  <c r="Q19" i="23"/>
  <c r="Q9" i="23"/>
  <c r="V29" i="26" l="1"/>
  <c r="R18" i="17"/>
  <c r="E13" i="14" s="1"/>
  <c r="V9" i="23"/>
  <c r="Q8" i="23"/>
  <c r="G10" i="14" s="1"/>
  <c r="S35" i="23"/>
  <c r="V19" i="23"/>
  <c r="V18" i="23" s="1"/>
  <c r="Q18" i="23"/>
  <c r="N35" i="23"/>
  <c r="T35" i="23"/>
  <c r="P18" i="17"/>
  <c r="S18" i="17"/>
  <c r="V8" i="23"/>
  <c r="E35" i="14" l="1"/>
  <c r="E31" i="14"/>
  <c r="V35" i="23"/>
  <c r="G11" i="14"/>
  <c r="H11" i="14" s="1"/>
  <c r="Q35" i="23"/>
  <c r="N14" i="20"/>
  <c r="U10" i="20"/>
  <c r="G22" i="14" s="1"/>
  <c r="T10" i="20"/>
  <c r="S10" i="20"/>
  <c r="E22" i="14" s="1"/>
  <c r="E36" i="14" s="1"/>
  <c r="R10" i="20"/>
  <c r="P10" i="20"/>
  <c r="N10" i="20"/>
  <c r="Q10" i="20" l="1"/>
  <c r="V10" i="20"/>
  <c r="R32" i="18" l="1"/>
  <c r="R34" i="18" s="1"/>
  <c r="Q32" i="18"/>
  <c r="Q34" i="18" s="1"/>
  <c r="G15" i="14" s="1"/>
  <c r="P32" i="18"/>
  <c r="P34" i="18" s="1"/>
  <c r="O32" i="18"/>
  <c r="O34" i="18" s="1"/>
  <c r="N32" i="18"/>
  <c r="L32" i="18"/>
  <c r="L34" i="18" s="1"/>
  <c r="N34" i="18"/>
  <c r="Q17" i="17"/>
  <c r="V17" i="17" s="1"/>
  <c r="Q11" i="17"/>
  <c r="V11" i="17" s="1"/>
  <c r="Q16" i="17"/>
  <c r="V16" i="17" s="1"/>
  <c r="Q15" i="17"/>
  <c r="Q10" i="17"/>
  <c r="Q14" i="17" l="1"/>
  <c r="G13" i="14" s="1"/>
  <c r="Q8" i="17"/>
  <c r="G12" i="14" s="1"/>
  <c r="V15" i="17"/>
  <c r="V14" i="17" s="1"/>
  <c r="V10" i="17"/>
  <c r="V8" i="17" s="1"/>
  <c r="V18" i="17" l="1"/>
  <c r="H12" i="14"/>
  <c r="Q18" i="17"/>
  <c r="O15" i="15"/>
  <c r="R8" i="15"/>
  <c r="R15" i="15" s="1"/>
  <c r="Q15" i="15"/>
  <c r="P8" i="15"/>
  <c r="P15" i="15" s="1"/>
  <c r="O8" i="15"/>
  <c r="N8" i="15"/>
  <c r="N15" i="15" s="1"/>
  <c r="L8" i="15"/>
  <c r="L15" i="15" s="1"/>
  <c r="G29" i="14"/>
  <c r="H29" i="14" s="1"/>
  <c r="G27" i="14"/>
  <c r="H27" i="14" s="1"/>
  <c r="D31" i="14"/>
  <c r="C31" i="14"/>
  <c r="G30" i="14"/>
  <c r="H30" i="14" s="1"/>
  <c r="H28" i="14"/>
  <c r="H25" i="14"/>
  <c r="H24" i="14"/>
  <c r="F31" i="14"/>
  <c r="H23" i="14"/>
  <c r="H22" i="14"/>
  <c r="H21" i="14"/>
  <c r="H20" i="14"/>
  <c r="H17" i="14"/>
  <c r="H15" i="14"/>
  <c r="H14" i="14"/>
  <c r="H13" i="14"/>
  <c r="H10" i="14"/>
  <c r="H9" i="14"/>
  <c r="G35" i="14" l="1"/>
  <c r="J14" i="14"/>
  <c r="R8" i="13" l="1"/>
  <c r="G26" i="14"/>
  <c r="P8" i="13"/>
  <c r="O18" i="13"/>
  <c r="N8" i="13"/>
  <c r="L18" i="13"/>
  <c r="G36" i="14" l="1"/>
  <c r="H26" i="14"/>
  <c r="H36" i="14" s="1"/>
  <c r="R14" i="13"/>
  <c r="R18" i="13" s="1"/>
  <c r="P14" i="13"/>
  <c r="P18" i="13" s="1"/>
  <c r="N14" i="13"/>
  <c r="N18" i="13" s="1"/>
  <c r="N8" i="8" l="1"/>
  <c r="N12" i="8" s="1"/>
  <c r="P8" i="8" l="1"/>
  <c r="P12" i="8" s="1"/>
  <c r="O10" i="8" l="1"/>
  <c r="O8" i="8" l="1"/>
  <c r="O12" i="8" s="1"/>
  <c r="L10" i="8" l="1"/>
  <c r="L8" i="8" s="1"/>
  <c r="L12" i="8" s="1"/>
  <c r="R8" i="8"/>
  <c r="R12" i="8" s="1"/>
  <c r="G8" i="14" l="1"/>
  <c r="G31" i="14" l="1"/>
  <c r="H8" i="14"/>
  <c r="H35" i="14" l="1"/>
  <c r="H31" i="14"/>
  <c r="L8" i="25"/>
</calcChain>
</file>

<file path=xl/sharedStrings.xml><?xml version="1.0" encoding="utf-8"?>
<sst xmlns="http://schemas.openxmlformats.org/spreadsheetml/2006/main" count="1174" uniqueCount="510">
  <si>
    <t>Poř. číslo</t>
  </si>
  <si>
    <t>Oblast</t>
  </si>
  <si>
    <t>ORG</t>
  </si>
  <si>
    <t>§</t>
  </si>
  <si>
    <t>pol.</t>
  </si>
  <si>
    <t>UZ</t>
  </si>
  <si>
    <t>Název akce:</t>
  </si>
  <si>
    <t>Popis:</t>
  </si>
  <si>
    <t>Stávající dokumentace</t>
  </si>
  <si>
    <t>K zajištění</t>
  </si>
  <si>
    <t>Termín realizace</t>
  </si>
  <si>
    <t>poznámka</t>
  </si>
  <si>
    <t>z toho rozpočet OK</t>
  </si>
  <si>
    <t>Realizace</t>
  </si>
  <si>
    <t xml:space="preserve">Celkové náklady s DPH v tis. Kč           </t>
  </si>
  <si>
    <t xml:space="preserve">Celkem               v tis. Kč    </t>
  </si>
  <si>
    <t>2017 DPS a st. povolení</t>
  </si>
  <si>
    <t>v tis. Kč</t>
  </si>
  <si>
    <t>Urbánek</t>
  </si>
  <si>
    <t>Sesk. pol.</t>
  </si>
  <si>
    <t>Správce:</t>
  </si>
  <si>
    <t>z toho spolufinan. PO z FI</t>
  </si>
  <si>
    <t>Návrh na rok 2025</t>
  </si>
  <si>
    <t>Vynaloženo k 31. 12. 2024 v tis. Kč</t>
  </si>
  <si>
    <t>Pokračování v roce 2026 a dalších</t>
  </si>
  <si>
    <t xml:space="preserve">Odbor kancelář hejtmana                                                                                                                                   </t>
  </si>
  <si>
    <t>ORJ 18</t>
  </si>
  <si>
    <t>Celkem za ORJ 18 - oblast krizového řízení - nové investice</t>
  </si>
  <si>
    <t>Záměrem je vybudování odpovídajících prostor pro odbornou přípravu s multifunkčním hřištěm a cvičnou věží. Ta by sloužila nejen k nácviku disciplíny požárního sportu, kterým je výstup do 4. nadzemního podlaží cvičné věže za pomocí hákového žebře, ale rovněž k výcviku speciálních lezeckých skupin a obecně k základnímu lezeckému výcviku hasičů, včetně členů předurčených jednotek sboru dobrovolných hasičů obcí. Součástí odborné přípravy je rovněž požární sport, který rozvíjí všestrannost, dynamiku, rychlost, sílu a vytrvalost. Fyzická a odborná příprava, která zde bude probíhat, je tak nezbytným předpokladem zajištění akceschopnosti jednotek požární ochrany. Areál bude možné využívat i dalšími složkami IZS a bude k dispozici i pro dobrovolné hasiče.</t>
  </si>
  <si>
    <t>Zpracování projektové dokumentace na vybudování hasičské stanice v Litovli, která bude odpovídat moderním požadavkům, které v sobě budou zahrnovat normovaná garážová stání, zázemí pro odborné služby s odpovídajícími technologiemi, prostory pro výcvik, odbornou a fyzickou přípravu, šatny a sociální zázemí. Celý areál musí být zálohován elektrickou energií, aby zůstal soběstačný i v případě výpadků. V prostorách stanice se obdobně jako v případě jiných stanic počítá s prostory pro zasedání krizového štábu ORP Litovel (výhodou je možnost využití učebny na odbornou přípravu, která je vybavena spojovými prostředky, potřebnou dokumentací a zálohováním elektrickou energií). Vzhledem k provázanosti HZS a ORP v rámci krizového řízení, a to jak v přípravné fázi, tak při řešení krizových situací a rozsáhlých mimořádných událostí, je odpovídající zázemí nemalým přínosem.</t>
  </si>
  <si>
    <t>Vybudování zázemí pro odbornou přípravu s multifunkčním hřištěm a cvičnou věží na hasičské stanici v Jeseníku</t>
  </si>
  <si>
    <t>Zpracování projektové dokumentace na výstavbu hasičské stanice v Litovli</t>
  </si>
  <si>
    <t>ORJ 18 - Oblast krizového řízení - nové investice hrazené z rozpočtu</t>
  </si>
  <si>
    <t>Pořízení software pro řízení kybernetické bezpečnosti dle kybernetického zákona a souvisejících nařízení</t>
  </si>
  <si>
    <t>Jedná se o komplexní ISMS (Information Security Management System) nástroj, který umožňuje efektivně evidovat aktiva, identifikovat na nich zranitelnosti a společně s hrozbami vyhodnotit potenciální rizika. Dále lze tímto nástrojem spravovat a navrhovat vhodná bezpečnostní opatření, efektivně spravovat a vytvářet bezpečnostní dokumentaci.</t>
  </si>
  <si>
    <t>Celkem za ORJ 17 - oblast školství - nové investice a opravy</t>
  </si>
  <si>
    <t>realizace</t>
  </si>
  <si>
    <t>PD</t>
  </si>
  <si>
    <t>OL</t>
  </si>
  <si>
    <t>2025-2026</t>
  </si>
  <si>
    <t xml:space="preserve">I. etapa rekonstrukce koupelen DM
</t>
  </si>
  <si>
    <t>Střední zdravotnická škola, Šumperk, Kladská 2 - Domov mládeže</t>
  </si>
  <si>
    <t>SU</t>
  </si>
  <si>
    <t>Rozšíření kapacity sítě /možné realizovat s akcí rekonstrukce elektroinstalace/. 
Rozděleno na 2 etapy</t>
  </si>
  <si>
    <t>Vyšší odborná škola a Střední průmyslová škola, Šumperk, Gen. Krátkého 1 - Rozšíření a výměna datové sítě a silnoproudých rozvodů</t>
  </si>
  <si>
    <t>PR</t>
  </si>
  <si>
    <t>Současný stav sociálního zařízení domova mládeže odpovídá jeho stáří,  nyní již je nevyhovující a je na hranici životnosti i plnění hygienických norem. V roce 2016 byla provedena I. etapa rekonstrukce</t>
  </si>
  <si>
    <t>Sigmundova střední škola strojírenská, Lutín - Sociální zařízení DM 2. etapa</t>
  </si>
  <si>
    <t xml:space="preserve">Rekonstrukce nevyhovujících prostor šaten pro žáky střední školy. Areál šaten je zasažen vlhkostí prostupující zdivem budovy, které není dostatečně izolováno. Šatny jsou společné vždy pro celou třídu a dochází ke krádežím oblečení. Je nutná celková rekonstrukce prostor čítající odizolování, sanaci, obklad obložením a nákup nových šatních boxů tak aby každý žák měl samostatnou skříňku.
</t>
  </si>
  <si>
    <t>Vyšší odborná škola a Střední průmyslová škola elektrotechnická, Olomouc, Božetěchova 3 - Rekonstrukce šaten střední školy</t>
  </si>
  <si>
    <t>PV</t>
  </si>
  <si>
    <t>JE</t>
  </si>
  <si>
    <t xml:space="preserve">Jedná se o rekonstrukci dílen praktického vyučování - frézárny, zámečnické dílny, soustružny, nástrojárny, svařovny, truhlárny, příruční učebny a WC (elektroinstalace, VZT, výměna oken) včetně pořízení některých nových strojů </t>
  </si>
  <si>
    <t>Střední průmyslová škola, Přerov, Havlíčkova 2 - Rekonstrukce dílen praktického vyučování</t>
  </si>
  <si>
    <t>Realizace - nové investice (ukončena projektová příprava)</t>
  </si>
  <si>
    <t>ORJ 17 - Oblast školství - nové investice a opravy hrazené z rozpočtu</t>
  </si>
  <si>
    <t>vedoucí odboru</t>
  </si>
  <si>
    <t>ORJ 17</t>
  </si>
  <si>
    <t>Ing. Miroslav Kubín</t>
  </si>
  <si>
    <t xml:space="preserve">Odbor investic                                                                                                                                                            </t>
  </si>
  <si>
    <t>Projektová dokumentace</t>
  </si>
  <si>
    <t>Odbor kancelář ředitele</t>
  </si>
  <si>
    <t>ORJ 03</t>
  </si>
  <si>
    <t>Výměna podlahových krytin v budově RCO (3 patra)</t>
  </si>
  <si>
    <t>Jedná se o standardní výměnu krytin opotřebovaných provozem.</t>
  </si>
  <si>
    <t>Výměna dlažby v budově KÚOK</t>
  </si>
  <si>
    <t>Dlažba je dlouholetým provozem opotřebovaná a ve větší míře uvolněná od podkladu. Stávající dlažbu je třeba odstranit a nalepit novou.</t>
  </si>
  <si>
    <t>Výměna trubek rozvodu topení v suterénu budovy KÚOK</t>
  </si>
  <si>
    <t xml:space="preserve">Rozvod topení v suterénu z výměníkové stanice do budovy je v havarijním stavu.  </t>
  </si>
  <si>
    <t>Realizace - nové opravy</t>
  </si>
  <si>
    <t>Výměna požárních stěn v budově KÚOK</t>
  </si>
  <si>
    <t xml:space="preserve">Požární příčky dřevo/sklo mezi schodišťovým prostorem a chodbami jsou v havarijním stavu a neplní tak funkci požárního uzávěru. Je třeba je vyměnit za pevnější v provedení hliník/sklo. </t>
  </si>
  <si>
    <t>Výměna požárních dveří v budově KÚOK</t>
  </si>
  <si>
    <t>Požární dveře eřevo/sklo mezi schodišťovým prostorem a chodbami jsou v havarijním stavu a neplní tak funkci požárního uzávěru. Je třeba je vyměnit za pevnější v provedení hliník/sklo.</t>
  </si>
  <si>
    <t>Úprava 4. NP v budově RCO pro KSÚ</t>
  </si>
  <si>
    <t xml:space="preserve">Pro účely Krajského stavebního úřadu bude třeba pronajmout nové prostory v budov RCO. Nabízené prostory neobsahují žádné příčky, které bude třeba dobudovat včetně rekonstrukce podlah a dodání technologií.  </t>
  </si>
  <si>
    <t>Realizace - nové investice</t>
  </si>
  <si>
    <t>Správce: Ing. Pavel Růžička</t>
  </si>
  <si>
    <t>Celkem za ORJ 03 - oblast KÚOK - nové investice a opravy</t>
  </si>
  <si>
    <t>ORJ 03 - Oblast KÚOK - nové investice a opravy hrazené z rozpočtu</t>
  </si>
  <si>
    <t xml:space="preserve">vedoucí odboru </t>
  </si>
  <si>
    <t>Správce: Ing. Luděk Niče</t>
  </si>
  <si>
    <t xml:space="preserve">5. Opravy, investice, projekty a nákupy </t>
  </si>
  <si>
    <t>Název listu přílohy</t>
  </si>
  <si>
    <t>Předfinancování - úvěr</t>
  </si>
  <si>
    <t>Předfinancování - rozpočet OK</t>
  </si>
  <si>
    <t>Nájemné SMN</t>
  </si>
  <si>
    <t>Požadavky na rozpočet OK</t>
  </si>
  <si>
    <t>školství</t>
  </si>
  <si>
    <t>Odbor investic - ORJ 17 ž</t>
  </si>
  <si>
    <t>Odbor investic - ORJ 17</t>
  </si>
  <si>
    <t>sociální</t>
  </si>
  <si>
    <t>dopravy</t>
  </si>
  <si>
    <t>kultury</t>
  </si>
  <si>
    <t>zdravotnictví</t>
  </si>
  <si>
    <t>Odbor zdravotnictví - ORJ 14 ž</t>
  </si>
  <si>
    <t>Odbor investic - ORJ 17 - nájemné SMN</t>
  </si>
  <si>
    <t>ostatní</t>
  </si>
  <si>
    <t>KÚOK</t>
  </si>
  <si>
    <t>IT</t>
  </si>
  <si>
    <t>Odbor informačních technologií - ORJ 06</t>
  </si>
  <si>
    <t>krizové řízení</t>
  </si>
  <si>
    <t>Odbor kancelář hejtmana - ORJ - 18</t>
  </si>
  <si>
    <t>cestovní ruch</t>
  </si>
  <si>
    <t>CELKEM</t>
  </si>
  <si>
    <t>b) Nové investice a opravy</t>
  </si>
  <si>
    <t>Celkové náklady v roce 2025</t>
  </si>
  <si>
    <t>Odbor kancelář ředitele - ORJ 03 - investice</t>
  </si>
  <si>
    <t>Odbor kancelář ředitele - ORJ 03 - opravy</t>
  </si>
  <si>
    <t>Odbor kancelář hejtmana - ORJ - 18 - investice</t>
  </si>
  <si>
    <t xml:space="preserve">Odbor informačních technologií                                                                                                                                                          </t>
  </si>
  <si>
    <t>Mgr. Jiří Šafránek</t>
  </si>
  <si>
    <t>ORJ 06</t>
  </si>
  <si>
    <t>ORJ 06 - Oblast IT - nové investice hrazené z rozpočtu</t>
  </si>
  <si>
    <t>0060013000000</t>
  </si>
  <si>
    <t>Licence pro záložní technologické centrum</t>
  </si>
  <si>
    <t>Pro vytvoření záložního TCK je nutné pořídit licence pro servery a databáze, na kterých jsou založeny informační systémy Olomouckého kraje - MS SQL, ORACLE, Windows server</t>
  </si>
  <si>
    <t>Infrastruktura pro záložní technologické centrum</t>
  </si>
  <si>
    <t>Pro vytvoření plnohodnotného záložního technologického centra je nutné nakoupit hw pro středky, na kterých bude záložní TCK provozováno</t>
  </si>
  <si>
    <t>Zálohovací server pro offline zálohy</t>
  </si>
  <si>
    <t>Na základě kontroly NUKIB vznikl požadavek na zřízení úložiště pro offline zálohy.</t>
  </si>
  <si>
    <t>Licence Horizon, 40 ks</t>
  </si>
  <si>
    <t xml:space="preserve">V rámci systematizace míst na KUOK se jedná o používaní virtuálních stanic u dalších zaměstnanců dle požadavků odborů. </t>
  </si>
  <si>
    <t>Licence XDR (extended detection and response)</t>
  </si>
  <si>
    <t xml:space="preserve">XDR (detekci kybernetických hrozeb a reakce na ně) je ucelený systém napříčvšemi digitálními prostředky organizace. Pomáhá zastavit kybernetické útoky díky konsolidaci různých nástrojů zabezpečení v jedné platformě za účelem vylepšení ochrany před kybernetickými hrozbami. </t>
  </si>
  <si>
    <t xml:space="preserve">SSL PO - dokoupení licencí pro cert SSL </t>
  </si>
  <si>
    <t>Povinnost certifikace spisových služeb vyvolává potřebu dokoupení dalších modulů včetně podpory, tak aby spisová služba pro PO odpovídala zákonné certifikaci.</t>
  </si>
  <si>
    <t>Celkem za ORJ 06 - oblast IT - nové investice</t>
  </si>
  <si>
    <t xml:space="preserve">Odbor sociálních věcí                                                                                                                                              </t>
  </si>
  <si>
    <t>Mgr. Bc. Zbyněk Vočka</t>
  </si>
  <si>
    <t>ORJ 11</t>
  </si>
  <si>
    <t>ORJ 11 - Oblast sociálních věcí - nové investice - stavební - požadavky PO</t>
  </si>
  <si>
    <t>Kód investiční žádanky</t>
  </si>
  <si>
    <t>Správa kód</t>
  </si>
  <si>
    <t>Oprava /                               Investice</t>
  </si>
  <si>
    <t>z toho rezervní fond</t>
  </si>
  <si>
    <t>z toho jiné zdroje</t>
  </si>
  <si>
    <t>O</t>
  </si>
  <si>
    <t>2024/00732</t>
  </si>
  <si>
    <t>1653</t>
  </si>
  <si>
    <t>Domov pro seniory Jesenec, příspěvková organizace - Optimalizace radiační ochrany</t>
  </si>
  <si>
    <t xml:space="preserve">Celé odsávání bude pod zemí, práce budou prováděny z venku. Budou zhotoveny dvě samostatné trasy, tzn.2 ventilátory (přiloženo ilustrační foto). Ventilátory budou běžet dle koncentrace radonu v místnostech, neběží stále. Ventilátory budou dle požadavku památkové péče umístěny v šachtě s kovovým poklopem a budou nejlépe zatravněny a vyústění (otvory) budou ve zdi (foto) s kovovou mřížkou. Přiložen i ilustrační plánek. Jakmile bude provedena tato optimalizace, podstoupíme další následné měření.
</t>
  </si>
  <si>
    <t>I</t>
  </si>
  <si>
    <t>2025 - 2025</t>
  </si>
  <si>
    <t>2024/00052</t>
  </si>
  <si>
    <t>1631</t>
  </si>
  <si>
    <t>Žádáme o rekonstrukci kotelny, která spočívá ve výměně 2 kotlů včetně rozvodů. Místní šetření z roku 2022 doporučilo uskutečnit výměnu, stáří kotlů je více jak 20 let. V roce 2022 jsme již zažádali o výměnu kotlů, která nám byla zamítnuta. V současné době začal kapat bojler na teplou vodu, bezpečnostní technik fi. REMONS dne 30.1.2024 zjistil špatné napojení detektoru úniku hořlavých plynů v kotelně.  Je velmi obtížně zajistit opravy např. elektroniky (nejsou náhr.díly).</t>
  </si>
  <si>
    <t>2024 - 2025</t>
  </si>
  <si>
    <t>2024/00645</t>
  </si>
  <si>
    <t>1702</t>
  </si>
  <si>
    <t>Výměna stávajícího evak. výtahu z r. 2000, který vzhledem ke svému stáří vykazuje nedostatky (viz revizní zprávy) a dále již vykazuje zvýšený výskyt poruch a současně nevyhovuje požadavkům pro využití stávajícími uživateli Centra Ostrůvek, p. o. (osobní výtah původně určen pro přepravu kojenců, nyní v cílové skupině věk 0-26 let). Součástí je technologie, stavební práce čítající prohloubení výtahové šachty, rozšíření dveřních otvorů, úprava střechy v horním patře výtahu a dále projektová dokumentace.</t>
  </si>
  <si>
    <t>2024/00602</t>
  </si>
  <si>
    <t>1659</t>
  </si>
  <si>
    <t>Domov pro seniory Tovačov, příspěvková organizace - Dodávka a montáž nového evakuačního výtahu v budově B</t>
  </si>
  <si>
    <t>Bude provedena demontáž stávajícího výtahu, poté dodávka, montáž a uvedení do provozu nového evakuačního výtahu pro přepravu klientů, stravy a dalšího provozního materiálu, který nahradí současný poruchový výtah z r. 1998.</t>
  </si>
  <si>
    <t>2022/00455</t>
  </si>
  <si>
    <t>1638</t>
  </si>
  <si>
    <t>Domov seniorů POHODA Chválkovice, příspěvková organizace - výměna frekvenčního měniče u výtahu</t>
  </si>
  <si>
    <t>Stávající a zatím nevyměněné jsou za hranicí životnosti. V případě poruchy je nutná okamžitá oprava z důvodu zajištění přepravy imobilních klientů. Cena je aktuální pro tento rok a při realizaci se bude aktualizovat</t>
  </si>
  <si>
    <t>2024/00713</t>
  </si>
  <si>
    <t>1656</t>
  </si>
  <si>
    <t>2024/00735</t>
  </si>
  <si>
    <t>2024/00282</t>
  </si>
  <si>
    <t>Centrum sociálních služeb Prostějov, p.o. - Oprava protipožárních prvků v budově 3C - SO-03</t>
  </si>
  <si>
    <t>Na základě provedené kontroly HZS Olomouckého kraje je nutné upravit dveře a okna v budově 3C tak, aby splňovaly § 5 odst. 1 písm. c) zákona o požární ochraně. Zhotovení dveří a oken v požadované protipožární úpravě je nutné realizovat do konce roku 2025. Budova 3C slouží k poskytování služeb - domov pro seniory.</t>
  </si>
  <si>
    <t>2022/00738</t>
  </si>
  <si>
    <t>Domov seniorů POHODA Chválkovice, příspěvková organizace - přebudování nákladního výtahu na evakuační v pavilonu B</t>
  </si>
  <si>
    <t xml:space="preserve">přebudování nákladního výtahu na evakuační  požadujeme z důvodu zajištění preventivního požárního opatření pro bezpečnost klientů a zaměstnanců. Výše akce závisí na způsobu přebudování dle vyjádření HZS </t>
  </si>
  <si>
    <t>2024/00459</t>
  </si>
  <si>
    <t>1633</t>
  </si>
  <si>
    <t>Domov Sněženka Jeseník, příspěvková organizace - Rekonstrukce dělících protipožárních stěn</t>
  </si>
  <si>
    <t xml:space="preserve">Rekonstrukce všech dělících protipožárních stěn, které rozdělují v prostorách chodeb jednotlivých pater požární úseky. Protipožární dveře, které jsou součástí uvedených stěn,  nelze pro jejich opotřebení (poškození) napojit na nově budovanou EPS. </t>
  </si>
  <si>
    <t>2022/00424</t>
  </si>
  <si>
    <t>1661</t>
  </si>
  <si>
    <t>Centrum Dominika Kokory, příspěvková organizace - Koupelny Dřevohostice budova B</t>
  </si>
  <si>
    <t>na budově B pracoviště Dřevohostice vybudujeme na dvou obytných patrech ze dvou pokojů nové dvě koupelny (každá se stává ze 2 WC, 2 umyvadla a sprcha). Ze stavebních prací realizovány zednické, obkladačské, instalaterské práce, vodo-topo, elektroinstalace, vzduchotechnika viz. příloha.</t>
  </si>
  <si>
    <t>2023/00424</t>
  </si>
  <si>
    <t>Centrum Dominika Kokory, příspěvková organizace - Vedlejší rozvod teplé a studené vody včetně stupaček</t>
  </si>
  <si>
    <t>V návaznosti na rekonstrukci hlavních rozvodů vody, které byli realizovány s rekonstrukcí kotelny v Dřevohosticích v roce 2021, žádáme pokračovat z důvodu havárií ve výměně trubek na bočních rozvodech vody a stupačkách, stáří cca 21 let.
Ohledně stanovení předběžné ceny byla oslovena firma možného budoucího zhotovitele avšak vzhledem k náročnosti se nedokázala vyjádřit, doporučila vypracování projektu. Velmi hrubý odhad uvádíme v záložce financování.</t>
  </si>
  <si>
    <t>2022/00718</t>
  </si>
  <si>
    <t>1644</t>
  </si>
  <si>
    <t>Kompletní rekonstrukce elektroinstalace, topení a sociálního zázemí ve všech patrech  budovy včetně kompletní zdravoinstalace objektu.</t>
  </si>
  <si>
    <t>2024 - 2026</t>
  </si>
  <si>
    <t>2022/00600</t>
  </si>
  <si>
    <t>Centrum sociálních služeb Prostějov, p.o. - Rekonstrukce centrální koupelny SO-07</t>
  </si>
  <si>
    <t>Rekonstrukce centrální koupelny v budově SO-07 s výměnou vany. Stávající koupelna je naprosto nevyhovující.</t>
  </si>
  <si>
    <t>2023 - 2025</t>
  </si>
  <si>
    <t>2023/00592</t>
  </si>
  <si>
    <t>1640</t>
  </si>
  <si>
    <t xml:space="preserve">Vincentinum - poskytovatel sociálních služeb Šternberk, příspěvková organizace - Rekonstrukce soc.zařízení klientů </t>
  </si>
  <si>
    <t xml:space="preserve">Rekonstrukce stávajícího soc.zařízení Modrého domova na ulici Sadová na bezbariérové, které bude sloužit pro imobilní klienty. 
</t>
  </si>
  <si>
    <t>2022/00594</t>
  </si>
  <si>
    <t>Některé komunikace v areálu CSSP jsou ve velmi špatném stavu. Nebyly rekonstruovány při žádné etapě, které v areálu v minulých letech probíhaly. V příloze zasíláme plánek, kde jsou tyto komunikace vyznačeny a předběžný cenový propočet akce.</t>
  </si>
  <si>
    <t>2022/00306</t>
  </si>
  <si>
    <t>1657</t>
  </si>
  <si>
    <t>V roce 2024 příprava PD. V roce 2025 realizace rekonstrukce – výměna rozvodů tepla, vody a odpadů, a nutné technické  a stavební úpravy odpovídající protipožárním požadavkům - únikové a protipožární dveře, úprava schodišť, oddělení požárních úseků příčkou. Vhodné by bylo i  zateplení půdy. Nutná je vestavba hygienického zázemí a úprava pokojů o chodeb dle materiálně technického standardu, zejména pak rozšíření chodeb a zárubní, tak aby se mohlo vyvést lůžko z jednotlivých pokojů.</t>
  </si>
  <si>
    <t>2024/00183</t>
  </si>
  <si>
    <t>1652</t>
  </si>
  <si>
    <t>Domov seniorů Prostějov, příspěvková organizace - Instalace protislunečních fólií</t>
  </si>
  <si>
    <t xml:space="preserve">V rámci energeticky úsporných opatření plánujeme v roce 2024 na východní stranu budovy instalovat 282 kusů (celkem cca 265 m2 plochy) protislunečních fólií na okna a balkónové dveře. Tímto opatřením zabráníme přehřívání budovy v letních měsících a docílíme přijatelného tepelného komfortu bez použití energeticky náročných klimatizačních jednotek. Fólie I-SOL 70 XT patří na trhu mezi nejlepší v parametrech světelného průhledu a zadržení tepelného záření (odrazivost přes 80% tepelného záření).  </t>
  </si>
  <si>
    <t>2022/00717</t>
  </si>
  <si>
    <t>Středisko sociální prevence Olomouc, příspěvková organizace - Oprava rozvodů vodovodního, odpadního a kanalizačního potrubí</t>
  </si>
  <si>
    <t>Kompletní výměna rozvodů vodovodního, odpadního, kanalizačního potrubí, vyvedení stupaček, koncových vývodů,... a s tím spojení bourací, zednické a úklidové práce  v budově Na Vozovce 26, Olomouc.</t>
  </si>
  <si>
    <t>2024/00524</t>
  </si>
  <si>
    <t>Domov pro seniory Tovačov, příspěvková organizace - Renovace podlah v centrální koupelně a v koupelnách klientů 2NP A</t>
  </si>
  <si>
    <t>Poškozený a nevyhovující podklad bude vyrovnán, na všechny podlahy bude nanesena nová stěrka a litá podlaha technologií PU Flow.</t>
  </si>
  <si>
    <t>2022/00638</t>
  </si>
  <si>
    <t>Centrum sociálních služeb Prostějov, p.o. - Výměna podlahové krytiny v budově SO-07</t>
  </si>
  <si>
    <t xml:space="preserve">Podlahová krytina je opotřebená ve všech budovách z první etapy výstavby našeho areálu. V budově SO-07 (7E) je podlahová krytina na mnoha místech poškozená, hrozí nebezpečí úrazu uživatelů nebo zaměstnanců. </t>
  </si>
  <si>
    <t>2024/00648</t>
  </si>
  <si>
    <t>Centrum Ostrůvek, příspěvková organizace - Rekonstrukce oplocení areálu CO-A</t>
  </si>
  <si>
    <t>Výměna stávajícího oplocení, které je již v technicky nevyhovujícím stavu. V rozsahu cca 70 m. U budovy CO-A. Demontáž stávajícího plotu, instalace kovových (místo betonových) sloupků, pletiva a betonových desek pod pletivo.
Jak vyplývá z nacenění z loňského roku, při přípravě prostoru oplocení (kácení náletových dřevin) a nestandardním druhu podloží (navážka, makadam, kamení, kořenový systém) dojde k navýšení základní ceny prací o 20%, stejně tak je vysoká pravděpodobnost navýšení cen, vzhledem k inflaci.</t>
  </si>
  <si>
    <t>2024/00139</t>
  </si>
  <si>
    <t>Centrum Dominika Kokory, příspěvková organizace - Výměna venkovních dveří na pracovišti Dřevohostice</t>
  </si>
  <si>
    <t>z důvodu technického a morálního opotřebení venkovních protipožárních dveří (netěsní, fouká přes ně).</t>
  </si>
  <si>
    <t>2023/00518</t>
  </si>
  <si>
    <t>Domov Sněženka Jeseník, příspěvková organizace - Opravy venkovních teras</t>
  </si>
  <si>
    <t>Oprava zkorodovaných míst ocelové konstrukce včetně opravy veškerých porušených svarových přípojů. Obnova nátěrů kovových nosných konstrukcí a dřevěných výplní venkovních teras. 
Nutnost opravy vyplývá z revizní zprávy z 12/2023. Cena stanovena odborným odhadem.</t>
  </si>
  <si>
    <t>2024/00654</t>
  </si>
  <si>
    <t>Centrum Ostrůvek, příspěvková organizace - Vybudování multifunkční místnosti a kanceláře CO-B</t>
  </si>
  <si>
    <t xml:space="preserve">Rekonstrukce prostor stávající jídelny a kuchyně (provoz byl ukončen 29.2.2024), kdy posunutím příčky a dalšími stavebními úpravami vznikne prostor pro vybudování multifunkční místnosti, ve které by bylo možné realizovat školicí akce s kapacitou pro 30 zaměstnanců Centra Ostrůvek, p. o., případně  společenské aktivity uživatelů a veřejnosti. Dále by tím vznikla místnost využitelná jako kancelář, která by byla určena pro zaměstnance, který potřebuje ke své činnosti samostatný prostor.
</t>
  </si>
  <si>
    <t>2024/00242</t>
  </si>
  <si>
    <t>1658</t>
  </si>
  <si>
    <t>Domov Alfreda Skeneho Pavlovice u Přerova, příspěvková organizace - Nákladní výtah - Zámek</t>
  </si>
  <si>
    <t xml:space="preserve">Pořízení nákladního výtahu za opotřebený na Domov Zámek do skladu čistících prostředků. Náhradní díly na nákladní výtah se už bohužel nevyrábí. </t>
  </si>
  <si>
    <t>2024/00641</t>
  </si>
  <si>
    <t>Domov seniorů POHODA Chválkovice, příspěvková organizace - Komunikace, zpevněné plochy a terénní úpravy</t>
  </si>
  <si>
    <t xml:space="preserve">část z Projektu Revitalizace parkové úpravy SO 01. </t>
  </si>
  <si>
    <t>2022/00425</t>
  </si>
  <si>
    <t>Centrum Dominika Kokory, příspěvková organizace - Rekonstrukce balkónů na budově B pracoviště Dřevohostice</t>
  </si>
  <si>
    <t>rekonstrukce balkónů na pracovišti Dřevohostice.</t>
  </si>
  <si>
    <t>2024/00142</t>
  </si>
  <si>
    <t>Centrum Dominika Kokory, příspěvková organizace - Výměna vchodových dveří Kokory</t>
  </si>
  <si>
    <t>výměna vchodových dveří na pracovišti Kokory - netěsní, fouká přes ně.</t>
  </si>
  <si>
    <t>2022/00148</t>
  </si>
  <si>
    <t>1635</t>
  </si>
  <si>
    <t>Domov pro seniory Červenka, příspěvková organizace - Oprava rozvodů tepla na oddělení Litovel</t>
  </si>
  <si>
    <t xml:space="preserve">Rozvodové potrubí s ohledem na stáří a používání vyžaduje provedení údržby - výměnu část trubek, instalace nových ventilů a další údržbové práce. 
</t>
  </si>
  <si>
    <t>2022/00690</t>
  </si>
  <si>
    <t>Odbor sociálních věcí - Stavební investice a opravy - Celkem</t>
  </si>
  <si>
    <t xml:space="preserve">Odbor dopravy a silničního hospodářství                                                                                                                                                    </t>
  </si>
  <si>
    <t>Mgr. František Pěruška</t>
  </si>
  <si>
    <t>ORJ 12</t>
  </si>
  <si>
    <t>ORJ 12 - Oblast dopravy - nové investice hrazené z rozpočtu</t>
  </si>
  <si>
    <t xml:space="preserve">PV </t>
  </si>
  <si>
    <t>III/4345 Klenovice - Ivaň</t>
  </si>
  <si>
    <t>stavební úpravy silnice</t>
  </si>
  <si>
    <t>III/37349 Konice - Strážisko</t>
  </si>
  <si>
    <t>III/4333 Výšovice - Vřesovice</t>
  </si>
  <si>
    <t>Most ev. č. 37349 - 1 Konice</t>
  </si>
  <si>
    <t>stavební úpravy mostu</t>
  </si>
  <si>
    <t>III/44928 Studenec - průtah</t>
  </si>
  <si>
    <t>III/43712, 43713 Týn nad Bečvou,ul.Lipnická,Novosady</t>
  </si>
  <si>
    <t>Most ev. č. 37349 - 4 Křemenec</t>
  </si>
  <si>
    <t>ŠU</t>
  </si>
  <si>
    <t>III/31519 hr. okr. - Pobučí</t>
  </si>
  <si>
    <t>Most ev. č. 31519-5  Zábřeh</t>
  </si>
  <si>
    <t>Most ev. č. 4535-1 Uhelná</t>
  </si>
  <si>
    <t>III/44620 Náklo - Lhota nad Moravou</t>
  </si>
  <si>
    <t>III/44318 Hlubočky - intravilán (kostka)</t>
  </si>
  <si>
    <t>II/367 Kojetín - obchvat</t>
  </si>
  <si>
    <t>Projektové dokumentace, diagnostiky</t>
  </si>
  <si>
    <t>bez rozpisu</t>
  </si>
  <si>
    <t>Celkem za ORJ 12 - oblast dopravy - nové investice</t>
  </si>
  <si>
    <t xml:space="preserve">Odbor zdravotnictví                                                                                                                                       </t>
  </si>
  <si>
    <t>Ing. Bohuslav Kolář, MBA, LL.M.</t>
  </si>
  <si>
    <t>ORJ 14</t>
  </si>
  <si>
    <t>ORJ 14 - Oblast zdravotnictví - nové investice - stavební - požadavky PO</t>
  </si>
  <si>
    <t>2024/00448</t>
  </si>
  <si>
    <t>1704</t>
  </si>
  <si>
    <t>Zprac.PD k výstavbě nové VZ Hněvotínská, Olomouc. Stávající VZ je s ohledem na kapacitu, narůstající počet zam.,hyg.zázemí a provoz nedostatečná. V r. 2024 bude zpracována studie návrhu stavby nové VZ Hněvotínská s vyčíslením odhad. nákladů. Studie bude financována z vlastních zdrojů ZZS OK. Návrh realizace: 2025 projektová dokumentace z prostředků OK; 2026-2027 výstavba z prostředků OK.Částka výstavby odhadem; upřesnění částky po zpracování studie návrhu stavby a PD. Součástí výstavby bude demolice stáv.VZ</t>
  </si>
  <si>
    <t>2025 - 2027</t>
  </si>
  <si>
    <t>ZZS OK: priorita 2</t>
  </si>
  <si>
    <t>1700</t>
  </si>
  <si>
    <t>2024/00087</t>
  </si>
  <si>
    <t>Odborný léčebný ústav Paseka, příspěvková organizace - Výměna oken a dveří - budova B</t>
  </si>
  <si>
    <t>Jedná se o výměnu více než 20 let starých plastových oken a dveří s dvojskly.
Realizací výměny dojde k významnému snížení spotřeby tepla na vytápění budovy v zimním období a nároků na klimatizaci místností v letním období, zejména z jižní strany od parku. 
Akci je možné rozložit na dva roky.</t>
  </si>
  <si>
    <t>2022/00546</t>
  </si>
  <si>
    <t>Odborný léčebný ústav Paseka, příspěvková organizace - Oprava dlažby suterén budovy B</t>
  </si>
  <si>
    <t xml:space="preserve">Nutná oprava, dlouhodobě podinvestováno, havarijní stav. 2 varianty (vinil nebo dlažba)
</t>
  </si>
  <si>
    <t>2023 - 2027</t>
  </si>
  <si>
    <t>2022/00549</t>
  </si>
  <si>
    <t>Odborný léčebný ústav Paseka, příspěvková organizace - Oprava propadnuté cesty u bytovky v MB</t>
  </si>
  <si>
    <t>Došlo k propadu vozovky bez zjevné příčiny, komplikovaný průjezd vozidel.
Zatím není cenová nabídka z důvodu komplikovaného nacenění kvůli teplovodnímu potrubí.</t>
  </si>
  <si>
    <t>2022/00523</t>
  </si>
  <si>
    <t>Odborný léčebný ústav Paseka, příspěvková organizace - Vydláždění plochy před sklady</t>
  </si>
  <si>
    <t xml:space="preserve">Dokončení opravy povrchu. Havarijní stav. 
</t>
  </si>
  <si>
    <t>2022/00547</t>
  </si>
  <si>
    <t>Odborný léčebný ústav Paseka, příspěvková organizace - Oprava žlabového kanálu odd. 8</t>
  </si>
  <si>
    <t>Nutná oprava, stávající žlabový kanál je popraskaný a neplní již funkci pro kterou byl postaven.</t>
  </si>
  <si>
    <t>2024/00484</t>
  </si>
  <si>
    <t>Odborný léčebný ústav Paseka, příspěvková organizace - Výměna lina na chodbách odd. 8</t>
  </si>
  <si>
    <t>Kvůli značnému opotřebení a vytíženosti podlah nutná obnova.</t>
  </si>
  <si>
    <t xml:space="preserve">Financováno z provozních prostředků v rámci oprav. </t>
  </si>
  <si>
    <t>Odbor zdravotnictví - Celkem</t>
  </si>
  <si>
    <t xml:space="preserve">Odbor sportu, kultury a památkové péče                                                                                                                                            </t>
  </si>
  <si>
    <t>Ing. Petr Flora</t>
  </si>
  <si>
    <t>ORJ 13</t>
  </si>
  <si>
    <t>ORJ 13 - Oblast kultury - nové investice - stavební - požadavky PO</t>
  </si>
  <si>
    <t>1602</t>
  </si>
  <si>
    <t>2023/00274</t>
  </si>
  <si>
    <t>Vlastivědné muzeum v Olomouci - Výměna výtahu v hlavní budově VMO (evakuační výtah)</t>
  </si>
  <si>
    <t xml:space="preserve">Jedná se o výměnu dosluhujícího výtahu na hlavní budově VMO, který je dle servisní firmy při příští složitější závadě již neopravitelný.  Je navržen nákup a instalace výtahu splňující bezpečností a požární normy pro evakuační cestu.  Podrobnější popis od Ing. Hanáka viz příloha. akce 1.4.
Cena výtahu 4.400.000 Kč cena zateplení šachty 600.000 Kč
</t>
  </si>
  <si>
    <t>2024/00651</t>
  </si>
  <si>
    <t>1604</t>
  </si>
  <si>
    <t>Muzeum a galerie v Prostějově, příspěvková organizace - Nová EPS Galerie Špalíček</t>
  </si>
  <si>
    <t>V galerii špalíček potřebujeme kompletně novou EPS.</t>
  </si>
  <si>
    <t>2024/00656</t>
  </si>
  <si>
    <t>Muzeum a galerie v Prostějově, příspěvková organizace - Nová čidla a příslušenství k EZS Galerie Špalíček</t>
  </si>
  <si>
    <t>Uskutečněním výměny původních součástí za nové bude toto zařízení zcela obnoveno, funkční na mnoho dalších let.</t>
  </si>
  <si>
    <t>1603</t>
  </si>
  <si>
    <t>2024/00475</t>
  </si>
  <si>
    <t>Vlastivědné muzeum Jesenicka, příspěvková organizace - Úprava nádvoří Vodní tvrze</t>
  </si>
  <si>
    <t>V důsledku několika oprav (elektrická kabeláž, vodovodní potrubí, příčný kanál na dešťovou vodu) se se pohnuly jednotlivé dlaždice, které tvoří část povrchu nádvoří Vodní tvrze, zvětšily se mezery mezi dlaždicemi,  na některých dlaždicích jsou ulámané rohy a kamenná dlažba v nádvoří i ve vchodové věžičce je nerovnoměrně propadlá.
Kolem zdiva je potřeba zajistit odvod dešťové vody.
Valouny se vylamují a hrozí úraz návštěvníkům i zaměstnancům. Bezbariérový vchod je kluzký a neodpovídá vzhledu budovy.</t>
  </si>
  <si>
    <t>2024/00599</t>
  </si>
  <si>
    <t>1607</t>
  </si>
  <si>
    <t>Vlastivědné muzeum v Šumperku, příspěvková organizace - Rekonstrukce WC v Muzeu Mohelnice</t>
  </si>
  <si>
    <t>Rekonstrukce sociálního zázemí v Muzeu Mohelnice, včetně kanalizační přípojky a prostoru nádvoří.</t>
  </si>
  <si>
    <t>2024/00621</t>
  </si>
  <si>
    <t>Vlastivědné muzeum v Olomouci - Oprava povrchu opěrné obvodové zdi a studie na revitalizaci parkánu na hlavní budově VMO</t>
  </si>
  <si>
    <t>Akci není schopna PO realizovat jako celek vlastními silami. 
Dojde k opravě obvodové zdi se všemi potřebnými náležitostmi (dle přílohy akce 1.2). Pokud by nebylo schváleno jako investiční záměr bude VMO pravděpodobně nuceno v roce 2025 předložit opravu jako havarijní akci.
2.850.000 je kvalifikovaný odhad Ing. Hanáka viz příloha a 200 tisíc na studii další revitalizace a využití, kterou VMO může realizovat.</t>
  </si>
  <si>
    <t>2024/00672</t>
  </si>
  <si>
    <t>Vlastivědné muzeum v Olomouci - Odstranění vlhkosti parkán a atrium</t>
  </si>
  <si>
    <t xml:space="preserve">Po není schopna řešit vlastními silami.
Jedná se k akutní akci navazující na odvlhčení zdiva osmózou v letošním roce. Vice viz posudek a materiál od Ing. Hanáka v příloze.
Ze stávající revizní šachty nacházející se v recepci hlavní budovy provést nové odvodnění dešťových a splaškových vod pomocí potrubí z PVC KG DN 200 SN 10 v délce trasy 40,0 m svedených do parkánové RŠ viz výkres, který je přílohou tohoto seznamu. 
</t>
  </si>
  <si>
    <t>Odbor kultury a památkové péče - Stavební investice a opravy - celkem</t>
  </si>
  <si>
    <t>Realizace investice</t>
  </si>
  <si>
    <t>Realizace opravy</t>
  </si>
  <si>
    <t xml:space="preserve">Realizace - nové investice </t>
  </si>
  <si>
    <t xml:space="preserve">Realizace - nové opravy </t>
  </si>
  <si>
    <t>spíše oprava</t>
  </si>
  <si>
    <t xml:space="preserve">Realizace a projektová dokumentace - nové investice </t>
  </si>
  <si>
    <t>Realizace a projektová dokumentace - nové opravy</t>
  </si>
  <si>
    <t>2026-2027</t>
  </si>
  <si>
    <t>Nemovitý majetek (novostavba) a movitý majetek pořízený v rámci investičních akcí uvedených v Příloze 5 se svěřuje příslušné příspěvkové organizaci do hospodaření, a to ke dni aktivace předmětného majetku.</t>
  </si>
  <si>
    <t xml:space="preserve">Odbor dopravy a silničního hospodářtví - ORJ 12 </t>
  </si>
  <si>
    <t>Odbor dopravy a silničního hospodářtví - ORJ 12 - stavba</t>
  </si>
  <si>
    <t>IF PO, RF a ostatní zdroje</t>
  </si>
  <si>
    <t>Odbor sociálních věcí - ORJ 11 ž - investice</t>
  </si>
  <si>
    <t>Odbor sociálních věcí - ORJ 11 ž - opravy</t>
  </si>
  <si>
    <t>Odbor investic - ORJ 17 ž - investice</t>
  </si>
  <si>
    <t>Odbor investic - ORJ 17 ž - opravy</t>
  </si>
  <si>
    <t>Odbor školství a mládeže - ORJ 10 ž - opravy</t>
  </si>
  <si>
    <t>Odbor školství a mládeže - ORJ 10 ž - investice</t>
  </si>
  <si>
    <t>Odbor sportu, kultury a památkové péče - ORJ 13 ž - investice</t>
  </si>
  <si>
    <t>Odbor sportu, kultury a památkové péče - ORJ 13 ž - opravy</t>
  </si>
  <si>
    <t>Domov pro seniory Javorník - Rekonstrukce kotelny</t>
  </si>
  <si>
    <t>Centrum Ostrůvek - Výměna evakuačního výtahu pro přepravu osob CO-A</t>
  </si>
  <si>
    <t xml:space="preserve">Odbor investic                                                                                                                       </t>
  </si>
  <si>
    <t>ORJ 17 - Oblast sociálních věcí - nové investice - stavební - požadavky PO</t>
  </si>
  <si>
    <t>Odbor investic - Stavební investice a opravy - Celkem</t>
  </si>
  <si>
    <t>Odbor investic - Celkem</t>
  </si>
  <si>
    <t>ORJ 17 - Oblast zdravotnictví - nové investice - stavební - požadavky PO</t>
  </si>
  <si>
    <t>opravy</t>
  </si>
  <si>
    <t>investice</t>
  </si>
  <si>
    <t xml:space="preserve">Odbor školství a mládeže                                                                                                                                             </t>
  </si>
  <si>
    <t>Mgr. Miroslav Gajdůšek, MBA</t>
  </si>
  <si>
    <t>ORJ 10</t>
  </si>
  <si>
    <t>ORJ 10 - Oblast školství - nové investice - stavební - požadavky PO</t>
  </si>
  <si>
    <t>2022/00494</t>
  </si>
  <si>
    <t>1128</t>
  </si>
  <si>
    <t>Střední průmyslová škola Hranice - Renovace podlahy ve sportovní hale</t>
  </si>
  <si>
    <t>Renovace (vybroušení, nalakování) stávající parketové podlahy ve sportovní hale školy</t>
  </si>
  <si>
    <t>2024/00386</t>
  </si>
  <si>
    <t>1113</t>
  </si>
  <si>
    <t>Gymnázium, Jeseník, Komenského 281 - Rekonstrukce sborovny  v budově NG</t>
  </si>
  <si>
    <t xml:space="preserve">Sborovna v budově na NG (nižší gymnázium) je místem, kde trvale pracuje asi 10 pedagogů a dalších 20 ji využívá dle potřeby. Prostory ani technické podmínky nejsou vyhovující. Chybí elektrické a datové připojení na pracovní místa, vhodné stoly, židle a nábytek. Vzhledem k vybudování nové elektroinstalace bude potřeba udělat i nové omítky a podlahy. </t>
  </si>
  <si>
    <t>2024/00387</t>
  </si>
  <si>
    <t>Gymnázium, Jeseník, Komenského 281 - Rekonstrukce chlapeckých toalet</t>
  </si>
  <si>
    <t xml:space="preserve">Jedná se o chlapecké toalety ve staré budově Gymnázia Jeseník. Současné toalety nejsou vhodně řešeny prostorově, jsou zastaralé, neustále pokažené nebo ucpané. Z oblasti záchodků se také do budovy školy šíří nepříjemný zápach. </t>
  </si>
  <si>
    <t>2024/00388</t>
  </si>
  <si>
    <t>Gymnázium, Jeseník, Komenského 281 - Modernizace chodeb školy - první část</t>
  </si>
  <si>
    <t xml:space="preserve">Chodby školy jsou obloženy deskami, které jsou na mnoha místech nenávratně poškozeny. Stěny nad obložením jsou plné různých kabelů v lištách. Podlahy jsou staré a poškozené. Chodby působí nevzhledným a ponurým dojmem. </t>
  </si>
  <si>
    <t>2024/00438</t>
  </si>
  <si>
    <t>1132</t>
  </si>
  <si>
    <t>Střední lesnická škola, Hranice, Jurikova 588 - oprava podlah na DM</t>
  </si>
  <si>
    <t>Jedná se o výměnu současné podlahy, která je z dlažby. Vlivem sedání budovy dlažba praská a odlupuje se. Je nutné vytvořit dilatační spáry a položit nový finální povrch. Přiložená cenová nabídka je na polovinu patra, jelikož stále nevíme zda budeme schopni časově zvládnout celé patro najednou.</t>
  </si>
  <si>
    <t>2024/00439</t>
  </si>
  <si>
    <t>Střední lesnická škola, Hranice, Jurikova 588 - stavební úpravy DM</t>
  </si>
  <si>
    <t>Plánované stavební úpravy zahrnují vybourání stěn ze skleněných tvárnic okolo zárubní, které jsou popraskané a současné zárubně v nich již pořádně nedrží. Hrozí vypadnutí dveří i se zárubněmi a k možnému zranění ubytovaných. Stavební úpravy se týkají celého patra - 20 pokojů. Nové stěny budou z porobetonových tvárnic. Přiložená cenová nabídka je zpracovaná na polovinu patra.</t>
  </si>
  <si>
    <t>2024/00726</t>
  </si>
  <si>
    <t>Střední lesnická škola, Hranice, Jurikova 588 - víceúčelové sportoviště</t>
  </si>
  <si>
    <t>2024/00465</t>
  </si>
  <si>
    <t>1311</t>
  </si>
  <si>
    <t>Základní umělecká škola, Mohelnice, Náměstí Svobody 15 - Bezbariérový přístup</t>
  </si>
  <si>
    <t>2024/00275</t>
  </si>
  <si>
    <t>1208</t>
  </si>
  <si>
    <t>V tomto kalendářním roce oprava kritických míst krovu a střechy budovy. Více informací v připojené dokumentaci, kterou zpracoval Ing. Jiří Maděrka - odbor investic. V roce 2025 by následovala výměna staré nefunkční krytiny.</t>
  </si>
  <si>
    <t>2022/00094</t>
  </si>
  <si>
    <t>1403</t>
  </si>
  <si>
    <t>Dětský domov a Školní jídelna, Hranice, Purgešova 847 - Oprava kanalizace</t>
  </si>
  <si>
    <t>V sušárně, umístěné v suterénu prosakuje po dešti voda. Na ulici je splašková kanalizace pro všechny domy, která je výše umístěna než splašková kanalizace DD. Z toho důvodu je ve staré odpadní jímce čerpadlo, které vede splašky do kopce. Byl proveden rozbor vody, který vykazoval prvky splašků a kontaminaci vody. Zřejmě je poškozena jímka nebo propojení opravené kanalizace s původní kanalizací.</t>
  </si>
  <si>
    <t>2022/00109</t>
  </si>
  <si>
    <t>1151</t>
  </si>
  <si>
    <t>Obchodní akademie, Prostějov, Palackého 18 - Oprava a nátěr radiátorů</t>
  </si>
  <si>
    <t>Nátěr oprýskaných a zašlých radiátorů v budově školy, výměna opotřebovaných komponentů.</t>
  </si>
  <si>
    <t>2022/00672</t>
  </si>
  <si>
    <t>1040</t>
  </si>
  <si>
    <t>Střední škola, Základní škola a Mateřská škola Šumperk, Hanácká 3 - Oprava fasády na budově Hanácká 3</t>
  </si>
  <si>
    <t>Po ukončení opravy střechy, výměně střešní krytiny včetně okapových žlabů, svodů a ostatních klempířských prvků a po provedení sanace zdiva celého objektu proti zemní vlhkosti a výměně oken bude provedena oprava, případně nahrazení poškozených a opadaných plastických i plošných prvků fasády za nové, a celá fasáda bude kryta novým silikonovým fasádním nátěrem.</t>
  </si>
  <si>
    <t>2023/00228</t>
  </si>
  <si>
    <t>1202</t>
  </si>
  <si>
    <t>Střední škola logistiky a chemie, Olomouc, U Hradiska 29 - Oprava chodby v budově školy</t>
  </si>
  <si>
    <t xml:space="preserve">Dodávka a výměna podlahových krytin v 1. patře budovy školy z důvodu poškození dlažby. Dlažba je původní, ovlivněna statikou pohybem budovy po rekonstrukci zateplení. Původní dlažba praská a nelze ji již opravit. Hrozí úrazu žáků a zaměstnanců při pohybu po budově.  Výměna světelných zdrojů v souvislosti s projektem energetické úspornosti. </t>
  </si>
  <si>
    <t>2024/00237</t>
  </si>
  <si>
    <t>1043</t>
  </si>
  <si>
    <t>Základní škola a Mateřská škola Jeseník, Fučíkova 312 - Výměna vnitřních dveří Rudná</t>
  </si>
  <si>
    <t>Kompletní výměna dveří  (61 kusů) v celé budově školy na pracovišti Rudná 383. Ve většině případů se jedná se o „předpotopní exempláře“ dveří -  jsou zastaralé, nevyhovující a to jak z hlediska estetičnosti, tak z hlediska bezpečnosti žáků, zvláště ty prosklené. Jejich bezproblémovou funkčnost vyžaduje neustálou údržbu a opravy "na koleni". V tomto objektu jsou 2 odd. MŠ, šest tříd žáků s více vadami (mnozí s PAS),  družiny a výdejna stravy.</t>
  </si>
  <si>
    <t>2024/00466</t>
  </si>
  <si>
    <t>1134</t>
  </si>
  <si>
    <t>Střední škola zemědělská, Přerov, Osmek 47 - Oprava druhé poloviny střechy stájí, parcela č. 6768/7</t>
  </si>
  <si>
    <t xml:space="preserve">Opravu druhé poloviny střechy stájí požadujeme z toho důvodu, že střecha je ve velmi špatném stavu. Střechou místy zatéká. Je nutná kompletní výměna, včetně střešní krytiny. Střecha odpovídá svému stáří. K razantnímu poškození zřejmě došlo při větrné smršti, kdy poškození střechy nebylo na první pohled patrné, až při bližším prozkoumání. 
Na nutnou opravu střechy jsme byli upozorněni firmou, která bude provádět opravu první části střechy, která nám byla schválena letos, žádanka č. 2024/00011. 
</t>
  </si>
  <si>
    <t>2024/00528</t>
  </si>
  <si>
    <t>1106</t>
  </si>
  <si>
    <t xml:space="preserve">Gymnázium Jiřího Wolkera, Prostějov, Kollárova 3 - Oprava podlah a omítek v učebnách a kabinetech cizích jazyků v budově B  </t>
  </si>
  <si>
    <t>Veškeré dřevo pod stávajícím PVC  se propadá,  je nutné tento materiál nahradit  a položit nové PVC.  Současně dojde k opravě poškozených omítek v učebnách cizích jazyků.</t>
  </si>
  <si>
    <t>2024/00539</t>
  </si>
  <si>
    <t>1105</t>
  </si>
  <si>
    <t>Gymnázium, Uničov, Gymnazijní 257 - Rekonstrukce WC na staré budově</t>
  </si>
  <si>
    <t>Celková rekonstrukce dívčích a chlapeckých WC na tzv. staré budově školy. Výměna baterií, WC, pisoárů, umyvadel, dveří. Odstranění starých obkladů, dlažeb a náhrada novými. Nové rozvody vody k WC. Vyrovnání stěn, podlah, omítka, výmalba.</t>
  </si>
  <si>
    <t>2024/00622</t>
  </si>
  <si>
    <t>1173</t>
  </si>
  <si>
    <t>Střední škola technická, Přerov, Kouřílkova 8 - Rekonstrukce plynové přípojky v areálu SŠT Kouřílkova 8</t>
  </si>
  <si>
    <t xml:space="preserve">Na základě doporučení vycházejícího ze zprávy o provedené kontrole těsnosti a stavu izolace zemních rozvodů plynu je třeba ve stanovené lhůtě, tj. do 19. 4. 2026 provést rekonstrukci těchto rozvodů. Nová trasa  plynovodu vedoucího do budovy dílen PV1 by měla vést, z důvodu eliminace rizik spojených s únikem plynu, nově mimo budovu Pavilonu P2, kde byla již dříve demontována technologie spojená s provozem školní jídelny. </t>
  </si>
  <si>
    <t>2024/00634</t>
  </si>
  <si>
    <t>1135</t>
  </si>
  <si>
    <t>Vyšší odborná škola a Střední průmyslová škola, Šumperk, Gen. Krátkého 1   - Výměna oken a dveří nové budovy školy - část 2.</t>
  </si>
  <si>
    <t>Jedná se o navazující část výměny stávajících dřevěných oken a dveří (stáří více jak 20 let) v rámci energeticky úsporných opatření v 1. nadzemním podlaží nové budovy školy (dílny) a únikových dveří  z chodeb nové budovy školy. Cena je stanovena jako kvalifikovaný odhad odborné firmy.</t>
  </si>
  <si>
    <t>2024/00636</t>
  </si>
  <si>
    <t>1223</t>
  </si>
  <si>
    <t>Střední škola sociální péče a služeb, Zábřeh, nám. 8. května 2   - Oprava kamenné zídky Dvorská 17</t>
  </si>
  <si>
    <t xml:space="preserve">Po zimně se betonová kamenná zídka, která ohraničuje veřejný chodník a travnatou plochu rozpadá. Pád kamení může způsobit úraz chodcům procházejícím po chodníku.  Původní zídku navrhujeme odstranit a místo nové udělat kaskádové členění pozemku. </t>
  </si>
  <si>
    <t>Odbor školství a mládeže - Nové stavební investice a opravy - celkem</t>
  </si>
  <si>
    <t>akce je hrazena z finančních prostředků PO - bez nároku na rozpočet OK - pouze ke schválení</t>
  </si>
  <si>
    <t xml:space="preserve">Jedná se o výstavbu 1. etapy víceúčelového sportoviště dle vypracované projetkové dokumentace za objektem domova mládeže. Stavba navazuje na vypracovanou studii, která je v souladu s koncepcí rozvoje školy. 
</t>
  </si>
  <si>
    <t>ORJ 17 - Oblast školství - nové investice - stavební - požadavky PO</t>
  </si>
  <si>
    <t>2022/00309</t>
  </si>
  <si>
    <t>Domov pro seniory Radkova Lhota - střecha hlavní budovy</t>
  </si>
  <si>
    <t xml:space="preserve">Ve škole jsou rodiče žáků, kteří jsou imobilní a tím pádem se nedostanou do koncertního sálu, žádáme o pořízení plošiny pro vozíčkáře.  Vzhledem k tomu, že i u pedagogického sboru přibývá pohybových postižení, plošina by sloužila nejen pro rodiče, ale i pro pedagogický sbor.  </t>
  </si>
  <si>
    <t>2022/00528</t>
  </si>
  <si>
    <t>Základní umělecká škola  Iši Krejčího Olomouc, Na Vozovce 32 - Rekonstrukce elektroinstalace pracoviště Jílová 43a, Olomouc</t>
  </si>
  <si>
    <t xml:space="preserve">Vzhledem k zastaralým a dle revizních zpráv nevyhovujících silnoproudých a slaboproudých instalací na ul. Jílová 43a, Olomouc je žádoucí a nevyhnutelná rekonstrukce výše uvedených instalací.  Součástí rekonstrukce musí být i nutné akustické odhlučnění tříd.                                                              Silnoproudá elektrotechnika - osvětlení, silnoproudé rozvody
Slaboproudá elektrotechnika - elektronická zabezpečovací signalizace, strukturovaná kabeláž, domací telefony (videotelefony), kamerový systém, kabelové trasy k daným systémům, optický kabel.
</t>
  </si>
  <si>
    <t>Střední odborná škola lesnická a strojírenská Šternberk - Oprava krovu a střechy objektu Opavská 8</t>
  </si>
  <si>
    <t>Projektová dokumentace - nové investice a opravy</t>
  </si>
  <si>
    <t>2024/00712 + 2024/00673</t>
  </si>
  <si>
    <t>Zdravotnická záchranná služba Olomouckého kraje - rekonstrukce hygienické zázemí a šaten VZ Aksamitova</t>
  </si>
  <si>
    <t>Úpravy hygienického zázemí - sprch, WC a šaten budovy VZ Aksamitova, Olomouc z důvodu nevyhovujícího technického stavu a nevyhovující kapacity.</t>
  </si>
  <si>
    <t>výměna střešní krytiny a krovů včetně hromosvodu</t>
  </si>
  <si>
    <t>III/31548 Klopina - Úsov</t>
  </si>
  <si>
    <t xml:space="preserve">SFDI - provozní </t>
  </si>
  <si>
    <t>Most ev. č. 31545-20  Libina</t>
  </si>
  <si>
    <t xml:space="preserve">SFDI </t>
  </si>
  <si>
    <t xml:space="preserve">III/3681 Jedlí </t>
  </si>
  <si>
    <t>IN - OK</t>
  </si>
  <si>
    <t>III/3708  Dlouhomilov - Benkov - Obědné</t>
  </si>
  <si>
    <t>III/31548Troubelice - Pískov- Klopina</t>
  </si>
  <si>
    <t>III/44613 Liboš</t>
  </si>
  <si>
    <t>III/44640 Rapotín-Rechartice</t>
  </si>
  <si>
    <t>stavební úpravy silnic,mostů,opěrných zdí</t>
  </si>
  <si>
    <t>Obnova silniční sítě po povodních 2024</t>
  </si>
  <si>
    <t>2025/2026</t>
  </si>
  <si>
    <t>Realizace - SFDI</t>
  </si>
  <si>
    <t>Realizace - rozpočet Olomouckého kraje</t>
  </si>
  <si>
    <r>
      <t xml:space="preserve">Centrum sociálních služeb Prostějov, p.o. - Oprava protipožárních prvků </t>
    </r>
    <r>
      <rPr>
        <b/>
        <sz val="12"/>
        <rFont val="Arial"/>
        <family val="2"/>
        <charset val="238"/>
      </rPr>
      <t>na budově 7E</t>
    </r>
  </si>
  <si>
    <r>
      <t>Na základě provedené kontroly HZS Olomouckého kraje je nutné upravit dveře a okna</t>
    </r>
    <r>
      <rPr>
        <sz val="12"/>
        <rFont val="Arial"/>
        <family val="2"/>
        <charset val="238"/>
      </rPr>
      <t xml:space="preserve"> v budově </t>
    </r>
    <r>
      <rPr>
        <b/>
        <sz val="12"/>
        <rFont val="Arial"/>
        <family val="2"/>
        <charset val="238"/>
      </rPr>
      <t>7E</t>
    </r>
    <r>
      <rPr>
        <sz val="12"/>
        <rFont val="Arial"/>
        <family val="2"/>
        <charset val="238"/>
      </rPr>
      <t xml:space="preserve"> tak, aby splňovaly § 5 odst. 1 písm. c) zákona o požární ochraně. Zhotovení dveří a oken v požadované protipožární úpravě je nutné realizovat do konce roku 2025. Budova </t>
    </r>
    <r>
      <rPr>
        <b/>
        <sz val="12"/>
        <rFont val="Arial"/>
        <family val="2"/>
        <charset val="238"/>
      </rPr>
      <t>7E</t>
    </r>
    <r>
      <rPr>
        <sz val="12"/>
        <rFont val="Arial"/>
        <family val="2"/>
        <charset val="238"/>
      </rPr>
      <t xml:space="preserve"> s</t>
    </r>
    <r>
      <rPr>
        <sz val="12"/>
        <color indexed="8"/>
        <rFont val="Arial"/>
        <family val="2"/>
        <charset val="238"/>
      </rPr>
      <t>louží k poskytování služeb - domov se zvláštním režimem.</t>
    </r>
  </si>
  <si>
    <t>Výměníkové stanice k budovám 8D,3C,2A,7E9K,5M jsou velmi zastaralé a poruchové, často dochází k haváriím na vytápění a ohřevu TUV. Součástí rekonstrukce by bylo potřeba zajistit výměnu čerpadel, ventilů, přírubových klapek, filtrů, zpětných klapek a rozdělovačů včetně izolatérských prací.</t>
  </si>
  <si>
    <t xml:space="preserve">Centrum sociálních služeb Prostějov, p.o. - Rekonstrukce výměníkových stanic v areálu CSS </t>
  </si>
  <si>
    <t>z toho spolufinan. SFDI</t>
  </si>
  <si>
    <t>Domov pro seniory Radkova Lhota - rekonstrukce hlavní budovy</t>
  </si>
  <si>
    <t>Středisko sociální prevence Olomouc - Rekonstrukce budovy PPR Prostějov</t>
  </si>
  <si>
    <t>Centrum sociálních služeb Prostějov -  komunikace v areálu CSSP</t>
  </si>
  <si>
    <t xml:space="preserve">Oprava by zahrnovala přípravu a vypracování projektové dokumentace, přípravu veřejné zakázky a realizaci opravy zastaralé elektroinstalace včetně centrálních rozvodných skříní ve středových částech chodeb a navazujicích pracovnách, technických místnostech, šatnách aj.  Jedná se o opravu od přízemí po 6 NP (případně rozvodů na půdě v 7 NP). Přínosem by byla kompletně nová elektroinstalace v celém objektu, která by splňovala příslušné normy, byla bezpečná se stabilní přepěťovou ochranou. </t>
  </si>
  <si>
    <t>Domov seniorů Prostějov - rekonstrukce elektroinstalace</t>
  </si>
  <si>
    <t>Zdravotnická záchranná služba Olomouckého kraje - výjezdová základna Hněvotínská, Olomouc</t>
  </si>
  <si>
    <t> 3523</t>
  </si>
  <si>
    <t> 6351</t>
  </si>
  <si>
    <t> 63</t>
  </si>
  <si>
    <t> 14</t>
  </si>
  <si>
    <t> 0066014001700</t>
  </si>
  <si>
    <t> 5331</t>
  </si>
  <si>
    <t> 53</t>
  </si>
  <si>
    <t> 0033014001700</t>
  </si>
  <si>
    <t>Domov pro seniory Javorník - Fasáda</t>
  </si>
  <si>
    <t>2024/00824</t>
  </si>
  <si>
    <t>Organizace řeší promočení fasády vlivem velkého objemu srážek, které prostoupilo do vnitřních prostor a pokojů uživatelů. Uživatelé jsou přestěhováni do jiných pokojů a prostor zařízení. V současné době se provádí odvod vlhkosti pomoci vysoušečů. Fasáda bude zateplena.</t>
  </si>
  <si>
    <t> 66011001653</t>
  </si>
  <si>
    <t> 66011001638</t>
  </si>
  <si>
    <t> 66011001661</t>
  </si>
  <si>
    <t> 66011001640</t>
  </si>
  <si>
    <t> 66011001652</t>
  </si>
  <si>
    <t> 66011001702</t>
  </si>
  <si>
    <t>6601100 1658</t>
  </si>
  <si>
    <t> 33011001659</t>
  </si>
  <si>
    <t> 33011001656</t>
  </si>
  <si>
    <t> 33011001633</t>
  </si>
  <si>
    <t> 33011001661</t>
  </si>
  <si>
    <t> 33011001644</t>
  </si>
  <si>
    <t> 33011001635</t>
  </si>
  <si>
    <t> 4350</t>
  </si>
  <si>
    <t> 4357</t>
  </si>
  <si>
    <t> 4324</t>
  </si>
  <si>
    <t xml:space="preserve">Obnova autoparku </t>
  </si>
  <si>
    <t xml:space="preserve">Nákup vozidel střední třídy. V autoparku jsou auta stará, která jsou nákladnější na údržbu. </t>
  </si>
  <si>
    <t>2024/00385</t>
  </si>
  <si>
    <t>Gymnázium, Jeseník, Komenského 281 - Rekonstrukce laboratoří fyziky a biologie</t>
  </si>
  <si>
    <t>Rekonstrukce stávajících a nevyhovujících laboratoří biologie a fyziky. Projektová dokumentace byla zpracována již dříve, ale na realizaci nebylo dostatek finančních prostředků.</t>
  </si>
  <si>
    <t xml:space="preserve">III/44631 Nový Malín - Oskava </t>
  </si>
  <si>
    <t>stavební úpravy silnice - I. etapa</t>
  </si>
  <si>
    <t>Zavedení bezpečnostních opatření na ochranu měkkých cílů</t>
  </si>
  <si>
    <t>Doplnění kamer, čteček vstupních karet, pevných tísňových tlačítek, komunikátorů ke vstupním dveřím, SW, nalepení bezpečnostních fólií, pořízení KISS, úpravy prostor recepce v budově KÚOK</t>
  </si>
  <si>
    <t xml:space="preserve">Celkem               
v tis. Kč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</si>
</sst>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1010405]General"/>
  </numFmts>
  <fonts count="63" x14ac:knownFonts="1">
    <font>
      <sz val="10"/>
      <name val="Arial"/>
      <family val="2"/>
      <charset val="238"/>
    </font>
    <font>
      <sz val="10"/>
      <name val="Arial"/>
      <family val="2"/>
      <charset val="238"/>
    </font>
    <font>
      <b/>
      <sz val="14"/>
      <name val="Arial"/>
      <family val="2"/>
      <charset val="238"/>
    </font>
    <font>
      <b/>
      <sz val="10"/>
      <name val="Arial"/>
      <family val="2"/>
      <charset val="238"/>
    </font>
    <font>
      <sz val="11"/>
      <name val="Arial"/>
      <family val="2"/>
      <charset val="238"/>
    </font>
    <font>
      <b/>
      <sz val="12"/>
      <name val="Arial"/>
      <family val="2"/>
      <charset val="238"/>
    </font>
    <font>
      <sz val="10"/>
      <name val="Arial CE"/>
      <family val="2"/>
      <charset val="238"/>
    </font>
    <font>
      <sz val="12"/>
      <name val="Arial"/>
      <family val="2"/>
      <charset val="238"/>
    </font>
    <font>
      <sz val="12"/>
      <name val="Arial CE"/>
      <family val="2"/>
      <charset val="238"/>
    </font>
    <font>
      <sz val="8"/>
      <name val="Arial CE"/>
      <family val="2"/>
      <charset val="238"/>
    </font>
    <font>
      <sz val="11"/>
      <color indexed="8"/>
      <name val="Calibri"/>
      <family val="2"/>
      <charset val="238"/>
    </font>
    <font>
      <b/>
      <sz val="11"/>
      <name val="Arial"/>
      <family val="2"/>
      <charset val="238"/>
    </font>
    <font>
      <b/>
      <sz val="18"/>
      <name val="Arial"/>
      <family val="2"/>
      <charset val="238"/>
    </font>
    <font>
      <b/>
      <i/>
      <sz val="16"/>
      <name val="Arial"/>
      <family val="2"/>
      <charset val="238"/>
    </font>
    <font>
      <i/>
      <sz val="16"/>
      <name val="Arial"/>
      <family val="2"/>
      <charset val="238"/>
    </font>
    <font>
      <sz val="10"/>
      <name val="Arial"/>
      <family val="2"/>
      <charset val="238"/>
    </font>
    <font>
      <sz val="12"/>
      <color rgb="FF000000"/>
      <name val="Arial"/>
      <family val="2"/>
      <charset val="238"/>
    </font>
    <font>
      <b/>
      <sz val="12"/>
      <name val="Arial CE"/>
      <family val="2"/>
      <charset val="238"/>
    </font>
    <font>
      <sz val="10"/>
      <name val="Arial CE"/>
      <charset val="238"/>
    </font>
    <font>
      <i/>
      <sz val="12"/>
      <name val="Arial"/>
      <family val="2"/>
      <charset val="238"/>
    </font>
    <font>
      <b/>
      <i/>
      <sz val="12"/>
      <name val="Arial"/>
      <family val="2"/>
      <charset val="238"/>
    </font>
    <font>
      <i/>
      <sz val="12"/>
      <name val="Arial CE"/>
      <family val="2"/>
      <charset val="238"/>
    </font>
    <font>
      <i/>
      <sz val="10"/>
      <name val="Arial"/>
      <family val="2"/>
      <charset val="238"/>
    </font>
    <font>
      <i/>
      <sz val="10"/>
      <name val="Arial CE"/>
      <family val="2"/>
      <charset val="238"/>
    </font>
    <font>
      <b/>
      <sz val="16"/>
      <name val="Arial"/>
      <family val="2"/>
      <charset val="238"/>
    </font>
    <font>
      <b/>
      <sz val="12"/>
      <name val="Arial CE"/>
      <charset val="238"/>
    </font>
    <font>
      <sz val="10"/>
      <color rgb="FFFF0000"/>
      <name val="Arial"/>
      <family val="2"/>
      <charset val="238"/>
    </font>
    <font>
      <sz val="16"/>
      <name val="Arial"/>
      <family val="2"/>
      <charset val="238"/>
    </font>
    <font>
      <sz val="16"/>
      <name val="Arial CE"/>
      <family val="2"/>
      <charset val="238"/>
    </font>
    <font>
      <sz val="11"/>
      <color rgb="FF000000"/>
      <name val="Arial"/>
      <family val="2"/>
      <charset val="238"/>
    </font>
    <font>
      <sz val="11"/>
      <name val="Calibri"/>
      <family val="2"/>
      <charset val="238"/>
    </font>
    <font>
      <sz val="10"/>
      <name val="Arial"/>
      <family val="2"/>
      <charset val="238"/>
    </font>
    <font>
      <b/>
      <sz val="11"/>
      <name val="Calibri"/>
      <family val="2"/>
      <charset val="238"/>
    </font>
    <font>
      <sz val="12"/>
      <color indexed="8"/>
      <name val="Arial"/>
      <family val="2"/>
      <charset val="238"/>
    </font>
    <font>
      <sz val="10"/>
      <color indexed="8"/>
      <name val="Arial"/>
      <family val="2"/>
      <charset val="238"/>
    </font>
    <font>
      <b/>
      <sz val="12"/>
      <color indexed="8"/>
      <name val="Arial"/>
      <family val="2"/>
      <charset val="238"/>
    </font>
    <font>
      <sz val="8"/>
      <color indexed="8"/>
      <name val="Arial"/>
      <family val="2"/>
      <charset val="238"/>
    </font>
    <font>
      <sz val="8"/>
      <color indexed="8"/>
      <name val="Arial"/>
      <family val="2"/>
      <charset val="238"/>
    </font>
    <font>
      <b/>
      <sz val="14"/>
      <color indexed="8"/>
      <name val="Arial"/>
      <family val="2"/>
      <charset val="238"/>
    </font>
    <font>
      <sz val="14"/>
      <color indexed="8"/>
      <name val="Arial"/>
      <family val="2"/>
      <charset val="238"/>
    </font>
    <font>
      <sz val="14"/>
      <name val="Arial"/>
      <family val="2"/>
      <charset val="238"/>
    </font>
    <font>
      <sz val="12"/>
      <name val="Arial CE"/>
      <charset val="238"/>
    </font>
    <font>
      <sz val="10"/>
      <color theme="4"/>
      <name val="Arial"/>
      <family val="2"/>
      <charset val="238"/>
    </font>
    <font>
      <sz val="10"/>
      <name val="Arial"/>
      <family val="2"/>
      <charset val="238"/>
    </font>
    <font>
      <b/>
      <sz val="18"/>
      <color rgb="FFFF0000"/>
      <name val="Arial"/>
      <family val="2"/>
      <charset val="238"/>
    </font>
    <font>
      <sz val="16"/>
      <color rgb="FFFF0000"/>
      <name val="Arial"/>
      <family val="2"/>
      <charset val="238"/>
    </font>
    <font>
      <i/>
      <sz val="11"/>
      <color theme="1"/>
      <name val="Calibri"/>
      <family val="2"/>
      <charset val="238"/>
      <scheme val="minor"/>
    </font>
    <font>
      <sz val="8"/>
      <name val="Arial"/>
      <family val="2"/>
      <charset val="238"/>
    </font>
    <font>
      <sz val="14"/>
      <color rgb="FFFF0000"/>
      <name val="Arial"/>
      <family val="2"/>
      <charset val="238"/>
    </font>
    <font>
      <sz val="10"/>
      <name val="Arial"/>
      <family val="2"/>
      <charset val="238"/>
    </font>
    <font>
      <b/>
      <sz val="10"/>
      <color indexed="8"/>
      <name val="Arial"/>
      <family val="2"/>
      <charset val="238"/>
    </font>
    <font>
      <sz val="20"/>
      <name val="Calibri"/>
      <family val="2"/>
      <charset val="238"/>
    </font>
    <font>
      <i/>
      <sz val="20"/>
      <name val="Arial"/>
      <family val="2"/>
      <charset val="238"/>
    </font>
    <font>
      <sz val="20"/>
      <color indexed="8"/>
      <name val="Arial"/>
      <family val="2"/>
      <charset val="238"/>
    </font>
    <font>
      <sz val="20"/>
      <name val="Arial"/>
      <family val="2"/>
      <charset val="238"/>
    </font>
    <font>
      <sz val="24"/>
      <name val="Calibri"/>
      <family val="2"/>
      <charset val="238"/>
    </font>
    <font>
      <i/>
      <sz val="24"/>
      <name val="Arial"/>
      <family val="2"/>
      <charset val="238"/>
    </font>
    <font>
      <sz val="24"/>
      <color indexed="8"/>
      <name val="Arial"/>
      <family val="2"/>
      <charset val="238"/>
    </font>
    <font>
      <sz val="24"/>
      <name val="Arial"/>
      <family val="2"/>
      <charset val="238"/>
    </font>
    <font>
      <sz val="11"/>
      <name val="Arial CE"/>
      <family val="2"/>
      <charset val="238"/>
    </font>
    <font>
      <b/>
      <sz val="24"/>
      <color rgb="FFFF0000"/>
      <name val="Arial CE"/>
      <charset val="238"/>
    </font>
    <font>
      <sz val="10"/>
      <color rgb="FF000000"/>
      <name val="Arial"/>
      <family val="2"/>
      <charset val="238"/>
    </font>
    <font>
      <b/>
      <i/>
      <sz val="16"/>
      <color rgb="FF000000"/>
      <name val="Arial"/>
      <family val="2"/>
      <charset val="238"/>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theme="9"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EADDEF"/>
        <bgColor indexed="64"/>
      </patternFill>
    </fill>
    <fill>
      <patternFill patternType="solid">
        <fgColor theme="6" tint="0.79998168889431442"/>
        <bgColor indexed="64"/>
      </patternFill>
    </fill>
    <fill>
      <patternFill patternType="solid">
        <fgColor rgb="FFFFFF00"/>
        <bgColor indexed="64"/>
      </patternFill>
    </fill>
    <fill>
      <patternFill patternType="solid">
        <fgColor rgb="FFD9D9D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s>
  <cellStyleXfs count="16">
    <xf numFmtId="0" fontId="0"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5" fillId="0" borderId="0"/>
    <xf numFmtId="0" fontId="1" fillId="0" borderId="0"/>
    <xf numFmtId="0" fontId="1" fillId="0" borderId="0">
      <alignment wrapText="1"/>
    </xf>
    <xf numFmtId="0" fontId="30" fillId="0" borderId="0"/>
    <xf numFmtId="0" fontId="31" fillId="0" borderId="0">
      <alignment wrapText="1"/>
    </xf>
    <xf numFmtId="0" fontId="1" fillId="0" borderId="0">
      <alignment wrapText="1"/>
    </xf>
    <xf numFmtId="0" fontId="43" fillId="0" borderId="0">
      <alignment wrapText="1"/>
    </xf>
    <xf numFmtId="0" fontId="49" fillId="0" borderId="0">
      <alignment wrapText="1"/>
    </xf>
  </cellStyleXfs>
  <cellXfs count="441">
    <xf numFmtId="0" fontId="0" fillId="0" borderId="0" xfId="0"/>
    <xf numFmtId="0" fontId="2" fillId="0" borderId="0" xfId="1" applyFont="1" applyFill="1"/>
    <xf numFmtId="0" fontId="1" fillId="0" borderId="0" xfId="1" applyFill="1"/>
    <xf numFmtId="0" fontId="1" fillId="0" borderId="0" xfId="1" applyFill="1" applyAlignment="1"/>
    <xf numFmtId="3" fontId="1" fillId="0" borderId="0" xfId="1" applyNumberFormat="1" applyFill="1"/>
    <xf numFmtId="0" fontId="0" fillId="0" borderId="0" xfId="0" applyFill="1" applyAlignment="1">
      <alignment wrapText="1"/>
    </xf>
    <xf numFmtId="3" fontId="0" fillId="0" borderId="0" xfId="0" applyNumberFormat="1" applyFill="1" applyAlignment="1">
      <alignment horizontal="right" vertical="center"/>
    </xf>
    <xf numFmtId="3" fontId="1" fillId="0" borderId="0" xfId="1" applyNumberFormat="1" applyFill="1" applyAlignment="1">
      <alignment horizontal="right" vertical="center"/>
    </xf>
    <xf numFmtId="0" fontId="1" fillId="0" borderId="0" xfId="1" applyFill="1" applyAlignment="1">
      <alignment vertical="center" wrapText="1"/>
    </xf>
    <xf numFmtId="0" fontId="3" fillId="0" borderId="0" xfId="0" applyFont="1" applyFill="1" applyAlignment="1">
      <alignment horizontal="center"/>
    </xf>
    <xf numFmtId="0" fontId="0" fillId="0" borderId="0" xfId="0" applyFill="1"/>
    <xf numFmtId="0" fontId="4" fillId="0" borderId="0" xfId="2" applyFont="1" applyFill="1"/>
    <xf numFmtId="3" fontId="4" fillId="0" borderId="0" xfId="2" applyNumberFormat="1" applyFont="1" applyFill="1"/>
    <xf numFmtId="3" fontId="4" fillId="0" borderId="0" xfId="2" applyNumberFormat="1" applyFont="1" applyFill="1" applyAlignment="1">
      <alignment horizontal="right" vertical="center"/>
    </xf>
    <xf numFmtId="0" fontId="4" fillId="0" borderId="0" xfId="2" applyFont="1" applyFill="1" applyAlignment="1">
      <alignment vertical="center" wrapText="1"/>
    </xf>
    <xf numFmtId="0" fontId="0" fillId="0" borderId="0" xfId="0" applyFill="1" applyAlignment="1">
      <alignment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3" fontId="9" fillId="0" borderId="0" xfId="0" applyNumberFormat="1" applyFont="1" applyFill="1" applyAlignment="1">
      <alignment horizontal="right" wrapText="1"/>
    </xf>
    <xf numFmtId="3" fontId="9" fillId="0" borderId="0" xfId="0" applyNumberFormat="1" applyFont="1" applyFill="1" applyAlignment="1">
      <alignment horizontal="right" vertical="center" indent="1"/>
    </xf>
    <xf numFmtId="3" fontId="9" fillId="0" borderId="0" xfId="0" applyNumberFormat="1" applyFont="1" applyFill="1" applyAlignment="1">
      <alignment horizontal="right" vertical="center"/>
    </xf>
    <xf numFmtId="0" fontId="9" fillId="0" borderId="0" xfId="0" applyFont="1" applyFill="1" applyAlignment="1">
      <alignment wrapText="1"/>
    </xf>
    <xf numFmtId="0" fontId="9" fillId="0" borderId="0" xfId="0" applyFont="1" applyFill="1"/>
    <xf numFmtId="0" fontId="6" fillId="0" borderId="0" xfId="0" applyFont="1" applyFill="1"/>
    <xf numFmtId="0" fontId="0" fillId="0" borderId="0" xfId="0" applyFill="1" applyAlignment="1">
      <alignment horizontal="right" wrapText="1"/>
    </xf>
    <xf numFmtId="3" fontId="0" fillId="0" borderId="0" xfId="0" applyNumberFormat="1" applyFill="1" applyAlignment="1">
      <alignment horizontal="right" vertical="center" indent="1"/>
    </xf>
    <xf numFmtId="0" fontId="3" fillId="2" borderId="1" xfId="5"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3" fontId="12" fillId="2" borderId="1" xfId="5" applyNumberFormat="1" applyFont="1" applyFill="1" applyBorder="1" applyAlignment="1">
      <alignment horizontal="right" vertical="center" wrapText="1"/>
    </xf>
    <xf numFmtId="0" fontId="5" fillId="0" borderId="0" xfId="2" applyFont="1" applyFill="1" applyAlignment="1">
      <alignment horizontal="center"/>
    </xf>
    <xf numFmtId="0" fontId="11" fillId="0" borderId="0" xfId="2" applyFont="1" applyFill="1" applyAlignment="1">
      <alignment horizontal="right"/>
    </xf>
    <xf numFmtId="3" fontId="13" fillId="2" borderId="1" xfId="4" applyNumberFormat="1" applyFont="1" applyFill="1" applyBorder="1" applyAlignment="1">
      <alignment horizontal="right" vertical="center" wrapText="1"/>
    </xf>
    <xf numFmtId="0" fontId="13" fillId="2" borderId="1" xfId="5" applyFont="1" applyFill="1" applyBorder="1" applyAlignment="1">
      <alignment horizontal="center" vertical="center" wrapText="1"/>
    </xf>
    <xf numFmtId="0" fontId="14" fillId="0" borderId="0" xfId="0" applyFont="1" applyFill="1"/>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0" fillId="0" borderId="0" xfId="0" applyFont="1" applyFill="1" applyAlignment="1">
      <alignment vertical="center"/>
    </xf>
    <xf numFmtId="0" fontId="16" fillId="0" borderId="0" xfId="0" applyFont="1" applyAlignment="1">
      <alignment horizontal="right" vertical="center" wrapText="1"/>
    </xf>
    <xf numFmtId="3" fontId="3" fillId="4" borderId="1" xfId="5" applyNumberFormat="1" applyFont="1" applyFill="1" applyBorder="1" applyAlignment="1">
      <alignment horizontal="center" vertical="center" wrapText="1"/>
    </xf>
    <xf numFmtId="0" fontId="0" fillId="3" borderId="1" xfId="0" applyFill="1" applyBorder="1" applyAlignment="1">
      <alignment vertical="center" wrapText="1"/>
    </xf>
    <xf numFmtId="3" fontId="5" fillId="0" borderId="1" xfId="0" applyNumberFormat="1" applyFont="1" applyFill="1" applyBorder="1" applyAlignment="1">
      <alignment horizontal="right" vertical="center"/>
    </xf>
    <xf numFmtId="3" fontId="7" fillId="0" borderId="1" xfId="0" applyNumberFormat="1" applyFont="1" applyFill="1" applyBorder="1" applyAlignment="1">
      <alignment horizontal="right" vertical="center"/>
    </xf>
    <xf numFmtId="3" fontId="8" fillId="0" borderId="1" xfId="0" applyNumberFormat="1" applyFont="1" applyFill="1" applyBorder="1" applyAlignment="1">
      <alignment horizontal="right" vertical="center"/>
    </xf>
    <xf numFmtId="3" fontId="13" fillId="2" borderId="1" xfId="4" applyNumberFormat="1" applyFont="1" applyFill="1" applyBorder="1" applyAlignment="1">
      <alignment horizontal="center" vertical="center" wrapText="1"/>
    </xf>
    <xf numFmtId="3" fontId="12" fillId="2" borderId="1" xfId="5" applyNumberFormat="1" applyFont="1" applyFill="1" applyBorder="1" applyAlignment="1">
      <alignment horizontal="center" vertical="center" wrapText="1"/>
    </xf>
    <xf numFmtId="3" fontId="7" fillId="0" borderId="1" xfId="10" applyNumberFormat="1" applyFont="1" applyFill="1" applyBorder="1" applyAlignment="1">
      <alignment horizontal="right" vertical="center"/>
    </xf>
    <xf numFmtId="3" fontId="1" fillId="0" borderId="0" xfId="1" applyNumberFormat="1" applyFill="1" applyAlignment="1">
      <alignment horizontal="center" vertical="center"/>
    </xf>
    <xf numFmtId="3" fontId="4" fillId="0" borderId="0" xfId="2" applyNumberFormat="1" applyFont="1" applyFill="1" applyAlignment="1">
      <alignment horizontal="center" vertical="center"/>
    </xf>
    <xf numFmtId="3" fontId="9" fillId="0" borderId="0" xfId="0" applyNumberFormat="1" applyFont="1" applyFill="1" applyAlignment="1">
      <alignment horizontal="center" vertical="center"/>
    </xf>
    <xf numFmtId="3" fontId="0" fillId="0" borderId="0" xfId="0" applyNumberFormat="1" applyFill="1" applyAlignment="1">
      <alignment horizontal="center" vertical="center"/>
    </xf>
    <xf numFmtId="3" fontId="0" fillId="0" borderId="0" xfId="1" applyNumberFormat="1" applyFont="1" applyFill="1" applyAlignment="1">
      <alignment horizontal="right" vertical="center"/>
    </xf>
    <xf numFmtId="0" fontId="13" fillId="2" borderId="1" xfId="4" applyFont="1" applyFill="1" applyBorder="1" applyAlignment="1">
      <alignment vertical="center"/>
    </xf>
    <xf numFmtId="0" fontId="12" fillId="2" borderId="1" xfId="4" applyFont="1" applyFill="1" applyBorder="1" applyAlignment="1">
      <alignment vertical="center"/>
    </xf>
    <xf numFmtId="3" fontId="5" fillId="2" borderId="1" xfId="1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0" fillId="0" borderId="0" xfId="0" applyAlignment="1">
      <alignment vertical="center" wrapText="1"/>
    </xf>
    <xf numFmtId="3" fontId="0" fillId="0" borderId="0" xfId="0" applyNumberFormat="1" applyAlignment="1">
      <alignment horizontal="right" vertical="center"/>
    </xf>
    <xf numFmtId="3" fontId="0" fillId="0" borderId="0" xfId="0" applyNumberFormat="1" applyAlignment="1">
      <alignment horizontal="center" vertical="center"/>
    </xf>
    <xf numFmtId="0" fontId="0" fillId="0" borderId="0" xfId="0" applyAlignment="1">
      <alignment wrapText="1"/>
    </xf>
    <xf numFmtId="3" fontId="0" fillId="0" borderId="0" xfId="0" applyNumberFormat="1" applyAlignment="1">
      <alignment horizontal="right" vertical="center" indent="1"/>
    </xf>
    <xf numFmtId="0" fontId="0" fillId="0" borderId="0" xfId="0" applyAlignment="1">
      <alignment horizontal="right" wrapText="1"/>
    </xf>
    <xf numFmtId="0" fontId="6" fillId="0" borderId="0" xfId="0" applyFont="1"/>
    <xf numFmtId="3" fontId="9" fillId="0" borderId="0" xfId="0" applyNumberFormat="1" applyFont="1" applyAlignment="1">
      <alignment horizontal="right" vertical="center"/>
    </xf>
    <xf numFmtId="3" fontId="9" fillId="0" borderId="0" xfId="0" applyNumberFormat="1" applyFont="1" applyAlignment="1">
      <alignment horizontal="center" vertical="center"/>
    </xf>
    <xf numFmtId="3" fontId="9" fillId="0" borderId="0" xfId="0" applyNumberFormat="1" applyFont="1" applyAlignment="1">
      <alignment horizontal="right" vertical="center" indent="1"/>
    </xf>
    <xf numFmtId="3" fontId="9" fillId="0" borderId="0" xfId="0" applyNumberFormat="1" applyFont="1" applyAlignment="1">
      <alignment horizontal="right" wrapText="1"/>
    </xf>
    <xf numFmtId="0" fontId="9" fillId="0" borderId="0" xfId="0" applyFont="1"/>
    <xf numFmtId="0" fontId="9" fillId="0" borderId="0" xfId="0" applyFont="1" applyAlignment="1">
      <alignment wrapText="1"/>
    </xf>
    <xf numFmtId="0" fontId="5" fillId="2" borderId="2" xfId="4" applyFont="1" applyFill="1" applyBorder="1" applyAlignment="1">
      <alignment vertical="center"/>
    </xf>
    <xf numFmtId="0" fontId="0" fillId="0" borderId="0" xfId="0" applyAlignment="1">
      <alignment vertical="center"/>
    </xf>
    <xf numFmtId="3" fontId="0" fillId="0" borderId="0" xfId="0" applyNumberFormat="1" applyAlignment="1">
      <alignment vertical="center"/>
    </xf>
    <xf numFmtId="3" fontId="7" fillId="0" borderId="1" xfId="0" applyNumberFormat="1" applyFont="1" applyBorder="1" applyAlignment="1">
      <alignment horizontal="center" vertical="center" wrapText="1"/>
    </xf>
    <xf numFmtId="3" fontId="7" fillId="0" borderId="1" xfId="10" applyNumberFormat="1" applyFont="1" applyBorder="1" applyAlignment="1">
      <alignment horizontal="right" vertical="center"/>
    </xf>
    <xf numFmtId="3" fontId="5" fillId="0" borderId="1" xfId="0" applyNumberFormat="1" applyFont="1" applyBorder="1" applyAlignment="1">
      <alignment horizontal="right" vertical="center"/>
    </xf>
    <xf numFmtId="3" fontId="8" fillId="0" borderId="1" xfId="0" applyNumberFormat="1" applyFont="1" applyBorder="1" applyAlignment="1">
      <alignment horizontal="right" vertical="center"/>
    </xf>
    <xf numFmtId="0" fontId="0" fillId="0" borderId="1" xfId="0" applyBorder="1" applyAlignment="1">
      <alignment horizontal="center" vertical="center"/>
    </xf>
    <xf numFmtId="3" fontId="7" fillId="0" borderId="1" xfId="0" applyNumberFormat="1" applyFont="1" applyBorder="1" applyAlignment="1">
      <alignment horizontal="right" vertical="center"/>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17" fillId="0" borderId="1" xfId="0" applyFont="1" applyBorder="1" applyAlignment="1" applyProtection="1">
      <alignment vertical="center" wrapText="1"/>
      <protection locked="0"/>
    </xf>
    <xf numFmtId="0" fontId="18" fillId="0" borderId="1" xfId="0" applyFont="1" applyBorder="1" applyAlignment="1">
      <alignment horizontal="center" vertical="center" wrapText="1"/>
    </xf>
    <xf numFmtId="3" fontId="19" fillId="0" borderId="1" xfId="0" applyNumberFormat="1" applyFont="1" applyBorder="1" applyAlignment="1">
      <alignment horizontal="center" vertical="center" wrapText="1"/>
    </xf>
    <xf numFmtId="3" fontId="19" fillId="0" borderId="1" xfId="10" applyNumberFormat="1" applyFont="1" applyBorder="1" applyAlignment="1">
      <alignment horizontal="right" vertical="center"/>
    </xf>
    <xf numFmtId="3" fontId="20" fillId="2" borderId="1" xfId="10" applyNumberFormat="1" applyFont="1" applyFill="1" applyBorder="1" applyAlignment="1">
      <alignment horizontal="right" vertical="center"/>
    </xf>
    <xf numFmtId="3" fontId="20" fillId="0" borderId="1" xfId="0" applyNumberFormat="1" applyFont="1" applyBorder="1" applyAlignment="1">
      <alignment horizontal="right" vertical="center"/>
    </xf>
    <xf numFmtId="3" fontId="21" fillId="0" borderId="1" xfId="0" applyNumberFormat="1" applyFont="1" applyBorder="1" applyAlignment="1">
      <alignment horizontal="right" vertical="center"/>
    </xf>
    <xf numFmtId="0" fontId="22" fillId="0" borderId="1" xfId="0" applyFont="1" applyBorder="1" applyAlignment="1">
      <alignment horizontal="center" vertical="center"/>
    </xf>
    <xf numFmtId="3" fontId="19" fillId="0" borderId="1" xfId="0" applyNumberFormat="1" applyFont="1" applyBorder="1" applyAlignment="1">
      <alignment horizontal="right" vertical="center"/>
    </xf>
    <xf numFmtId="0" fontId="23" fillId="0" borderId="1" xfId="0" applyFont="1" applyBorder="1" applyAlignment="1">
      <alignment horizontal="center" vertical="center" wrapText="1"/>
    </xf>
    <xf numFmtId="0" fontId="21" fillId="0" borderId="1" xfId="0" applyFont="1" applyBorder="1" applyAlignment="1" applyProtection="1">
      <alignment horizontal="left" vertical="center" wrapText="1"/>
      <protection locked="0"/>
    </xf>
    <xf numFmtId="0" fontId="19" fillId="0" borderId="1" xfId="0" applyFont="1" applyBorder="1" applyAlignment="1">
      <alignment horizontal="left" vertical="center" wrapText="1"/>
    </xf>
    <xf numFmtId="0" fontId="8" fillId="0" borderId="1" xfId="0" applyFont="1" applyBorder="1" applyAlignment="1" applyProtection="1">
      <alignment horizontal="left" vertical="center" wrapText="1"/>
      <protection locked="0"/>
    </xf>
    <xf numFmtId="0" fontId="0" fillId="0" borderId="1" xfId="0" applyBorder="1" applyAlignment="1">
      <alignment horizontal="center" vertical="center" wrapText="1"/>
    </xf>
    <xf numFmtId="0" fontId="1" fillId="0" borderId="1" xfId="0" applyFont="1" applyBorder="1" applyAlignment="1">
      <alignment horizontal="center" vertical="center"/>
    </xf>
    <xf numFmtId="0" fontId="14" fillId="0" borderId="0" xfId="0" applyFont="1"/>
    <xf numFmtId="0" fontId="13" fillId="2" borderId="2" xfId="4" applyFont="1" applyFill="1" applyBorder="1" applyAlignment="1">
      <alignment vertical="center"/>
    </xf>
    <xf numFmtId="0" fontId="13" fillId="2" borderId="3" xfId="4" applyFont="1" applyFill="1" applyBorder="1" applyAlignment="1">
      <alignment vertical="center"/>
    </xf>
    <xf numFmtId="0" fontId="3" fillId="0" borderId="0" xfId="0" applyFont="1" applyAlignment="1">
      <alignment horizontal="center"/>
    </xf>
    <xf numFmtId="0" fontId="4" fillId="0" borderId="0" xfId="2" applyFont="1" applyAlignment="1">
      <alignment vertical="center" wrapText="1"/>
    </xf>
    <xf numFmtId="3" fontId="4" fillId="0" borderId="0" xfId="2" applyNumberFormat="1" applyFont="1" applyAlignment="1">
      <alignment horizontal="right" vertical="center"/>
    </xf>
    <xf numFmtId="3" fontId="4" fillId="0" borderId="0" xfId="2" applyNumberFormat="1" applyFont="1" applyAlignment="1">
      <alignment horizontal="center" vertical="center"/>
    </xf>
    <xf numFmtId="0" fontId="4" fillId="0" borderId="0" xfId="2" applyFont="1"/>
    <xf numFmtId="3" fontId="4" fillId="0" borderId="0" xfId="2" applyNumberFormat="1" applyFont="1"/>
    <xf numFmtId="0" fontId="7" fillId="0" borderId="0" xfId="2" applyFont="1"/>
    <xf numFmtId="3" fontId="7" fillId="0" borderId="0" xfId="2" applyNumberFormat="1" applyFont="1"/>
    <xf numFmtId="0" fontId="7" fillId="0" borderId="0" xfId="0" applyFont="1"/>
    <xf numFmtId="0" fontId="5" fillId="0" borderId="0" xfId="2" applyFont="1" applyAlignment="1">
      <alignment horizontal="center"/>
    </xf>
    <xf numFmtId="0" fontId="5" fillId="0" borderId="0" xfId="2" applyFont="1" applyAlignment="1">
      <alignment horizontal="right"/>
    </xf>
    <xf numFmtId="0" fontId="1" fillId="0" borderId="0" xfId="1" applyAlignment="1">
      <alignment vertical="center" wrapText="1"/>
    </xf>
    <xf numFmtId="3" fontId="0" fillId="0" borderId="0" xfId="1" applyNumberFormat="1" applyFont="1" applyAlignment="1">
      <alignment horizontal="right" vertical="center"/>
    </xf>
    <xf numFmtId="3" fontId="1" fillId="0" borderId="0" xfId="1" applyNumberFormat="1" applyAlignment="1">
      <alignment horizontal="right" vertical="center"/>
    </xf>
    <xf numFmtId="3" fontId="1" fillId="0" borderId="0" xfId="1" applyNumberFormat="1" applyAlignment="1">
      <alignment horizontal="center" vertical="center"/>
    </xf>
    <xf numFmtId="0" fontId="1" fillId="0" borderId="0" xfId="1"/>
    <xf numFmtId="3" fontId="1" fillId="0" borderId="0" xfId="1" applyNumberFormat="1"/>
    <xf numFmtId="0" fontId="24" fillId="0" borderId="0" xfId="1" applyFont="1"/>
    <xf numFmtId="0" fontId="25" fillId="0" borderId="1" xfId="0" applyFont="1" applyBorder="1" applyAlignment="1" applyProtection="1">
      <alignment vertical="center" wrapText="1"/>
      <protection locked="0"/>
    </xf>
    <xf numFmtId="0" fontId="0" fillId="0" borderId="0" xfId="1" applyFont="1"/>
    <xf numFmtId="3" fontId="0" fillId="0" borderId="1" xfId="0" applyNumberFormat="1" applyBorder="1" applyAlignment="1">
      <alignment horizontal="right" vertical="center"/>
    </xf>
    <xf numFmtId="0" fontId="11" fillId="0" borderId="0" xfId="2" applyFont="1" applyAlignment="1">
      <alignment horizontal="right"/>
    </xf>
    <xf numFmtId="0" fontId="13" fillId="2" borderId="6" xfId="4" applyFont="1" applyFill="1" applyBorder="1" applyAlignment="1">
      <alignment vertical="center"/>
    </xf>
    <xf numFmtId="0" fontId="2" fillId="0" borderId="0" xfId="0" applyFont="1"/>
    <xf numFmtId="0" fontId="0" fillId="0" borderId="0" xfId="0" applyAlignment="1">
      <alignment horizontal="right"/>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3" fontId="0" fillId="0" borderId="0" xfId="0" applyNumberFormat="1"/>
    <xf numFmtId="0" fontId="7" fillId="6" borderId="14" xfId="0" applyFont="1" applyFill="1" applyBorder="1"/>
    <xf numFmtId="0" fontId="7" fillId="6" borderId="1" xfId="0" applyFont="1" applyFill="1" applyBorder="1"/>
    <xf numFmtId="3" fontId="7" fillId="6" borderId="1" xfId="0" applyNumberFormat="1" applyFont="1" applyFill="1" applyBorder="1"/>
    <xf numFmtId="3" fontId="7" fillId="6" borderId="3" xfId="0" applyNumberFormat="1" applyFont="1" applyFill="1" applyBorder="1"/>
    <xf numFmtId="3" fontId="7" fillId="6" borderId="15" xfId="0" applyNumberFormat="1" applyFont="1" applyFill="1" applyBorder="1"/>
    <xf numFmtId="0" fontId="7" fillId="7" borderId="14" xfId="0" applyFont="1" applyFill="1" applyBorder="1"/>
    <xf numFmtId="0" fontId="7" fillId="7" borderId="1" xfId="0" applyFont="1" applyFill="1" applyBorder="1"/>
    <xf numFmtId="3" fontId="7" fillId="7" borderId="1" xfId="0" applyNumberFormat="1" applyFont="1" applyFill="1" applyBorder="1"/>
    <xf numFmtId="3" fontId="7" fillId="7" borderId="3" xfId="0" applyNumberFormat="1" applyFont="1" applyFill="1" applyBorder="1"/>
    <xf numFmtId="3" fontId="7" fillId="7" borderId="15" xfId="0" applyNumberFormat="1" applyFont="1" applyFill="1" applyBorder="1"/>
    <xf numFmtId="0" fontId="7" fillId="8" borderId="14" xfId="0" applyFont="1" applyFill="1" applyBorder="1"/>
    <xf numFmtId="0" fontId="7" fillId="8" borderId="1" xfId="0" applyFont="1" applyFill="1" applyBorder="1"/>
    <xf numFmtId="3" fontId="7" fillId="8" borderId="1" xfId="0" applyNumberFormat="1" applyFont="1" applyFill="1" applyBorder="1"/>
    <xf numFmtId="3" fontId="7" fillId="8" borderId="3" xfId="0" applyNumberFormat="1" applyFont="1" applyFill="1" applyBorder="1"/>
    <xf numFmtId="3" fontId="7" fillId="8" borderId="15" xfId="0" applyNumberFormat="1" applyFont="1" applyFill="1" applyBorder="1"/>
    <xf numFmtId="0" fontId="7" fillId="9" borderId="16" xfId="0" applyFont="1" applyFill="1" applyBorder="1"/>
    <xf numFmtId="0" fontId="7" fillId="9" borderId="1" xfId="0" applyFont="1" applyFill="1" applyBorder="1"/>
    <xf numFmtId="3" fontId="7" fillId="9" borderId="5" xfId="0" applyNumberFormat="1" applyFont="1" applyFill="1" applyBorder="1"/>
    <xf numFmtId="3" fontId="7" fillId="9" borderId="17" xfId="0" applyNumberFormat="1" applyFont="1" applyFill="1" applyBorder="1"/>
    <xf numFmtId="3" fontId="7" fillId="9" borderId="18" xfId="0" applyNumberFormat="1" applyFont="1" applyFill="1" applyBorder="1"/>
    <xf numFmtId="0" fontId="7" fillId="0" borderId="16" xfId="0" applyFont="1" applyBorder="1"/>
    <xf numFmtId="0" fontId="7" fillId="0" borderId="1" xfId="0" applyFont="1" applyBorder="1"/>
    <xf numFmtId="3" fontId="7" fillId="0" borderId="5" xfId="0" applyNumberFormat="1" applyFont="1" applyBorder="1"/>
    <xf numFmtId="3" fontId="7" fillId="0" borderId="17" xfId="0" applyNumberFormat="1" applyFont="1" applyBorder="1"/>
    <xf numFmtId="3" fontId="7" fillId="0" borderId="18" xfId="0" applyNumberFormat="1" applyFont="1" applyBorder="1"/>
    <xf numFmtId="0" fontId="7" fillId="0" borderId="14" xfId="0" applyFont="1" applyBorder="1"/>
    <xf numFmtId="4" fontId="7" fillId="0" borderId="1" xfId="0" applyNumberFormat="1" applyFont="1" applyBorder="1"/>
    <xf numFmtId="3" fontId="7" fillId="0" borderId="1" xfId="0" applyNumberFormat="1" applyFont="1" applyBorder="1"/>
    <xf numFmtId="3" fontId="7" fillId="0" borderId="3" xfId="0" applyNumberFormat="1" applyFont="1" applyBorder="1"/>
    <xf numFmtId="3" fontId="7" fillId="0" borderId="15" xfId="0" applyNumberFormat="1" applyFont="1" applyBorder="1"/>
    <xf numFmtId="3" fontId="5" fillId="0" borderId="8" xfId="0" applyNumberFormat="1" applyFont="1" applyBorder="1"/>
    <xf numFmtId="3" fontId="5" fillId="0" borderId="9" xfId="0" applyNumberFormat="1" applyFont="1" applyBorder="1"/>
    <xf numFmtId="3" fontId="5" fillId="0" borderId="7" xfId="0" applyNumberFormat="1" applyFont="1" applyBorder="1"/>
    <xf numFmtId="3" fontId="0" fillId="10" borderId="0" xfId="0" applyNumberFormat="1" applyFill="1"/>
    <xf numFmtId="0" fontId="27" fillId="0" borderId="0" xfId="1" applyFont="1"/>
    <xf numFmtId="3" fontId="27" fillId="0" borderId="0" xfId="1" applyNumberFormat="1" applyFont="1"/>
    <xf numFmtId="0" fontId="27" fillId="0" borderId="0" xfId="0" applyFont="1" applyAlignment="1">
      <alignment wrapText="1"/>
    </xf>
    <xf numFmtId="3" fontId="27" fillId="0" borderId="0" xfId="0" applyNumberFormat="1" applyFont="1" applyAlignment="1">
      <alignment horizontal="right" vertical="center"/>
    </xf>
    <xf numFmtId="3" fontId="27" fillId="0" borderId="0" xfId="1" applyNumberFormat="1" applyFont="1" applyAlignment="1">
      <alignment horizontal="center" vertical="center"/>
    </xf>
    <xf numFmtId="3" fontId="27" fillId="0" borderId="0" xfId="1" applyNumberFormat="1" applyFont="1" applyAlignment="1">
      <alignment horizontal="right" vertical="center"/>
    </xf>
    <xf numFmtId="0" fontId="27" fillId="0" borderId="0" xfId="1" applyFont="1" applyAlignment="1">
      <alignment vertical="center" wrapText="1"/>
    </xf>
    <xf numFmtId="0" fontId="24" fillId="0" borderId="0" xfId="0" applyFont="1" applyAlignment="1">
      <alignment horizontal="center"/>
    </xf>
    <xf numFmtId="0" fontId="27" fillId="0" borderId="0" xfId="0" applyFont="1"/>
    <xf numFmtId="0" fontId="27" fillId="0" borderId="0" xfId="2" applyFont="1"/>
    <xf numFmtId="3" fontId="27" fillId="0" borderId="0" xfId="2" applyNumberFormat="1" applyFont="1" applyAlignment="1">
      <alignment horizontal="center" vertical="center"/>
    </xf>
    <xf numFmtId="3" fontId="27" fillId="0" borderId="0" xfId="2" applyNumberFormat="1" applyFont="1" applyAlignment="1">
      <alignment horizontal="right" vertical="center"/>
    </xf>
    <xf numFmtId="0" fontId="27" fillId="0" borderId="0" xfId="2" applyFont="1" applyAlignment="1">
      <alignment vertical="center" wrapText="1"/>
    </xf>
    <xf numFmtId="3" fontId="27" fillId="0" borderId="0" xfId="2" applyNumberFormat="1" applyFont="1"/>
    <xf numFmtId="0" fontId="27" fillId="3" borderId="1" xfId="0" applyFont="1" applyFill="1" applyBorder="1" applyAlignment="1">
      <alignment vertical="center" wrapTex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3" fontId="27" fillId="0" borderId="1" xfId="0" applyNumberFormat="1" applyFont="1" applyBorder="1" applyAlignment="1">
      <alignment horizontal="center" vertical="center" wrapText="1"/>
    </xf>
    <xf numFmtId="0" fontId="27" fillId="0" borderId="0" xfId="0" applyFont="1" applyAlignment="1">
      <alignment vertical="center"/>
    </xf>
    <xf numFmtId="0" fontId="24" fillId="2" borderId="1" xfId="4" applyFont="1" applyFill="1" applyBorder="1" applyAlignment="1">
      <alignment vertical="center"/>
    </xf>
    <xf numFmtId="3" fontId="24" fillId="2" borderId="1" xfId="5" applyNumberFormat="1" applyFont="1" applyFill="1" applyBorder="1" applyAlignment="1">
      <alignment horizontal="right" vertical="center" wrapText="1"/>
    </xf>
    <xf numFmtId="3" fontId="24" fillId="2" borderId="1" xfId="5" applyNumberFormat="1" applyFont="1" applyFill="1" applyBorder="1" applyAlignment="1">
      <alignment horizontal="center" vertical="center" wrapText="1"/>
    </xf>
    <xf numFmtId="0" fontId="24" fillId="2" borderId="1" xfId="5" applyFont="1" applyFill="1" applyBorder="1" applyAlignment="1">
      <alignment horizontal="center" vertical="center" wrapText="1"/>
    </xf>
    <xf numFmtId="0" fontId="28" fillId="0" borderId="0" xfId="0" applyFont="1" applyAlignment="1">
      <alignment wrapText="1"/>
    </xf>
    <xf numFmtId="0" fontId="28" fillId="0" borderId="0" xfId="0" applyFont="1"/>
    <xf numFmtId="3" fontId="28" fillId="0" borderId="0" xfId="0" applyNumberFormat="1" applyFont="1" applyAlignment="1">
      <alignment horizontal="right" wrapText="1"/>
    </xf>
    <xf numFmtId="3" fontId="28" fillId="0" borderId="0" xfId="0" applyNumberFormat="1" applyFont="1" applyAlignment="1">
      <alignment horizontal="right" vertical="center" indent="1"/>
    </xf>
    <xf numFmtId="3" fontId="28" fillId="0" borderId="0" xfId="0" applyNumberFormat="1" applyFont="1" applyAlignment="1">
      <alignment horizontal="center" vertical="center"/>
    </xf>
    <xf numFmtId="3" fontId="28" fillId="0" borderId="0" xfId="0" applyNumberFormat="1" applyFont="1" applyAlignment="1">
      <alignment horizontal="right" vertical="center"/>
    </xf>
    <xf numFmtId="0" fontId="27" fillId="0" borderId="0" xfId="0" applyFont="1" applyAlignment="1">
      <alignment vertical="center" wrapText="1"/>
    </xf>
    <xf numFmtId="0" fontId="27" fillId="0" borderId="0" xfId="0" applyFont="1" applyAlignment="1">
      <alignment horizontal="right" wrapText="1"/>
    </xf>
    <xf numFmtId="3" fontId="27" fillId="0" borderId="0" xfId="0" applyNumberFormat="1" applyFont="1" applyAlignment="1">
      <alignment horizontal="right" vertical="center" indent="1"/>
    </xf>
    <xf numFmtId="3" fontId="27" fillId="0" borderId="0" xfId="0" applyNumberFormat="1" applyFont="1" applyAlignment="1">
      <alignment horizontal="center" vertical="center"/>
    </xf>
    <xf numFmtId="0" fontId="7" fillId="0" borderId="1" xfId="0" applyFont="1" applyBorder="1" applyAlignment="1" applyProtection="1">
      <alignment horizontal="left" vertical="center" wrapText="1"/>
      <protection locked="0"/>
    </xf>
    <xf numFmtId="0" fontId="1" fillId="0" borderId="0" xfId="0" applyFont="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1"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4" fillId="0" borderId="0" xfId="0" applyFont="1"/>
    <xf numFmtId="0" fontId="11" fillId="0" borderId="0" xfId="2" applyFont="1" applyAlignment="1">
      <alignment horizontal="center"/>
    </xf>
    <xf numFmtId="0" fontId="29" fillId="0" borderId="0" xfId="0" applyFont="1" applyAlignment="1">
      <alignment horizontal="right" vertical="center" wrapText="1"/>
    </xf>
    <xf numFmtId="0" fontId="17" fillId="0" borderId="1" xfId="0" applyFont="1" applyFill="1" applyBorder="1" applyAlignment="1" applyProtection="1">
      <alignment vertical="center" wrapText="1"/>
      <protection locked="0"/>
    </xf>
    <xf numFmtId="0" fontId="8"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left" vertical="center" wrapText="1"/>
    </xf>
    <xf numFmtId="0" fontId="30" fillId="0" borderId="0" xfId="11" applyAlignment="1">
      <alignment wrapText="1"/>
    </xf>
    <xf numFmtId="3" fontId="30" fillId="0" borderId="0" xfId="11" applyNumberFormat="1" applyAlignment="1">
      <alignment horizontal="right" vertical="center"/>
    </xf>
    <xf numFmtId="0" fontId="3" fillId="0" borderId="0" xfId="11" applyFont="1" applyAlignment="1">
      <alignment horizontal="center"/>
    </xf>
    <xf numFmtId="0" fontId="30" fillId="0" borderId="0" xfId="11"/>
    <xf numFmtId="0" fontId="7" fillId="0" borderId="0" xfId="11" applyFont="1"/>
    <xf numFmtId="0" fontId="7" fillId="0" borderId="0" xfId="12" applyFont="1" applyAlignment="1">
      <alignment horizontal="left"/>
    </xf>
    <xf numFmtId="0" fontId="11" fillId="0" borderId="0" xfId="2" applyFont="1"/>
    <xf numFmtId="0" fontId="16" fillId="0" borderId="0" xfId="11" applyFont="1" applyAlignment="1">
      <alignment horizontal="right" vertical="center" wrapText="1"/>
    </xf>
    <xf numFmtId="0" fontId="30" fillId="3" borderId="2" xfId="11" applyFill="1" applyBorder="1" applyAlignment="1">
      <alignment vertical="center" wrapText="1"/>
    </xf>
    <xf numFmtId="0" fontId="30" fillId="3" borderId="2" xfId="11" applyFill="1" applyBorder="1"/>
    <xf numFmtId="0" fontId="30" fillId="3" borderId="6" xfId="11" applyFill="1" applyBorder="1"/>
    <xf numFmtId="3" fontId="3" fillId="4" borderId="5" xfId="5" applyNumberFormat="1" applyFont="1" applyFill="1" applyBorder="1" applyAlignment="1">
      <alignment horizontal="center" vertical="center" wrapText="1"/>
    </xf>
    <xf numFmtId="0" fontId="33" fillId="0" borderId="1" xfId="12" applyFont="1" applyBorder="1" applyAlignment="1">
      <alignment horizontal="center" vertical="center" wrapText="1"/>
    </xf>
    <xf numFmtId="0" fontId="34" fillId="0" borderId="1" xfId="12" applyFont="1" applyBorder="1" applyAlignment="1">
      <alignment vertical="center" wrapText="1"/>
    </xf>
    <xf numFmtId="0" fontId="35" fillId="0" borderId="1" xfId="12" applyFont="1" applyBorder="1" applyAlignment="1">
      <alignment vertical="center" wrapText="1"/>
    </xf>
    <xf numFmtId="0" fontId="33" fillId="0" borderId="1" xfId="12" applyFont="1" applyBorder="1" applyAlignment="1">
      <alignment vertical="center" wrapText="1"/>
    </xf>
    <xf numFmtId="0" fontId="36" fillId="0" borderId="1" xfId="12" applyFont="1" applyBorder="1" applyAlignment="1">
      <alignment horizontal="center" vertical="center" wrapText="1"/>
    </xf>
    <xf numFmtId="0" fontId="34" fillId="0" borderId="1" xfId="12" applyFont="1" applyBorder="1" applyAlignment="1">
      <alignment horizontal="center" vertical="center" wrapText="1"/>
    </xf>
    <xf numFmtId="165" fontId="34" fillId="0" borderId="1" xfId="12" applyNumberFormat="1" applyFont="1" applyBorder="1" applyAlignment="1">
      <alignment vertical="center" wrapText="1"/>
    </xf>
    <xf numFmtId="0" fontId="37" fillId="0" borderId="1" xfId="12" applyFont="1" applyBorder="1" applyAlignment="1">
      <alignment horizontal="center" vertical="center" wrapText="1"/>
    </xf>
    <xf numFmtId="0" fontId="37" fillId="0" borderId="1" xfId="12" applyFont="1" applyBorder="1" applyAlignment="1">
      <alignment vertical="center" wrapText="1"/>
    </xf>
    <xf numFmtId="0" fontId="26" fillId="0" borderId="1" xfId="12" applyFont="1" applyBorder="1" applyAlignment="1">
      <alignment horizontal="left" vertical="center" wrapText="1"/>
    </xf>
    <xf numFmtId="0" fontId="31" fillId="0" borderId="0" xfId="12">
      <alignment wrapText="1"/>
    </xf>
    <xf numFmtId="0" fontId="36" fillId="0" borderId="1" xfId="12" applyFont="1" applyBorder="1" applyAlignment="1">
      <alignment vertical="center" wrapText="1"/>
    </xf>
    <xf numFmtId="0" fontId="38" fillId="2" borderId="1" xfId="12" applyFont="1" applyFill="1" applyBorder="1" applyAlignment="1">
      <alignment vertical="center" wrapText="1"/>
    </xf>
    <xf numFmtId="0" fontId="39" fillId="2" borderId="1" xfId="12" applyFont="1" applyFill="1" applyBorder="1" applyAlignment="1">
      <alignment horizontal="left" vertical="top" wrapText="1"/>
    </xf>
    <xf numFmtId="0" fontId="40" fillId="0" borderId="0" xfId="12" applyFont="1">
      <alignment wrapText="1"/>
    </xf>
    <xf numFmtId="0" fontId="3" fillId="0" borderId="0" xfId="12" applyFont="1">
      <alignment wrapText="1"/>
    </xf>
    <xf numFmtId="0" fontId="1" fillId="0" borderId="0" xfId="1" applyAlignment="1">
      <alignment vertical="center"/>
    </xf>
    <xf numFmtId="0" fontId="7" fillId="0" borderId="0" xfId="2" applyFont="1" applyAlignment="1">
      <alignment vertical="center"/>
    </xf>
    <xf numFmtId="0" fontId="4" fillId="0" borderId="0" xfId="2" applyFont="1" applyAlignment="1">
      <alignment vertical="center"/>
    </xf>
    <xf numFmtId="0" fontId="31" fillId="0" borderId="0" xfId="12" applyAlignment="1">
      <alignment vertical="center" wrapText="1"/>
    </xf>
    <xf numFmtId="0" fontId="33" fillId="0" borderId="1" xfId="12" applyFont="1" applyBorder="1" applyAlignment="1">
      <alignment vertical="top" wrapText="1"/>
    </xf>
    <xf numFmtId="0" fontId="37" fillId="0" borderId="1" xfId="12" applyFont="1" applyFill="1" applyBorder="1" applyAlignment="1">
      <alignment horizontal="center" vertical="center" wrapText="1"/>
    </xf>
    <xf numFmtId="0" fontId="2" fillId="0" borderId="0" xfId="1" applyFont="1"/>
    <xf numFmtId="3" fontId="6" fillId="0" borderId="1" xfId="0" applyNumberFormat="1" applyFont="1" applyBorder="1" applyAlignment="1">
      <alignment horizontal="right" vertical="center"/>
    </xf>
    <xf numFmtId="0" fontId="1" fillId="2" borderId="1" xfId="0" applyFont="1" applyFill="1" applyBorder="1" applyAlignment="1">
      <alignment horizontal="center" vertical="center"/>
    </xf>
    <xf numFmtId="0" fontId="41" fillId="0" borderId="1" xfId="0" applyFont="1" applyBorder="1" applyAlignment="1" applyProtection="1">
      <alignment horizontal="left" vertical="center" wrapText="1"/>
      <protection locked="0"/>
    </xf>
    <xf numFmtId="0" fontId="24" fillId="0" borderId="0" xfId="1" applyFont="1" applyAlignment="1">
      <alignment vertical="center"/>
    </xf>
    <xf numFmtId="0" fontId="0" fillId="0" borderId="0" xfId="1" applyFont="1" applyAlignment="1">
      <alignment vertical="center"/>
    </xf>
    <xf numFmtId="3" fontId="1" fillId="0" borderId="0" xfId="1" applyNumberFormat="1" applyAlignment="1">
      <alignment vertical="center"/>
    </xf>
    <xf numFmtId="0" fontId="30" fillId="0" borderId="0" xfId="11" applyAlignment="1">
      <alignment vertical="center" wrapText="1"/>
    </xf>
    <xf numFmtId="0" fontId="3" fillId="0" borderId="0" xfId="11" applyFont="1" applyAlignment="1">
      <alignment horizontal="center" vertical="center"/>
    </xf>
    <xf numFmtId="0" fontId="30" fillId="0" borderId="0" xfId="11" applyAlignment="1">
      <alignment vertical="center"/>
    </xf>
    <xf numFmtId="0" fontId="7" fillId="0" borderId="0" xfId="11" applyFont="1" applyAlignment="1">
      <alignment vertical="center"/>
    </xf>
    <xf numFmtId="0" fontId="5" fillId="0" borderId="0" xfId="2" applyFont="1" applyAlignment="1">
      <alignment horizontal="right" vertical="center"/>
    </xf>
    <xf numFmtId="3" fontId="7" fillId="0" borderId="0" xfId="2" applyNumberFormat="1" applyFont="1" applyAlignment="1">
      <alignment vertical="center"/>
    </xf>
    <xf numFmtId="3" fontId="4" fillId="0" borderId="0" xfId="2" applyNumberFormat="1" applyFont="1" applyAlignment="1">
      <alignment vertical="center"/>
    </xf>
    <xf numFmtId="0" fontId="30" fillId="3" borderId="2" xfId="11" applyFill="1" applyBorder="1" applyAlignment="1">
      <alignment vertical="center"/>
    </xf>
    <xf numFmtId="0" fontId="30" fillId="3" borderId="6" xfId="11" applyFill="1" applyBorder="1" applyAlignment="1">
      <alignment vertical="center"/>
    </xf>
    <xf numFmtId="0" fontId="1" fillId="0" borderId="1" xfId="13" applyBorder="1" applyAlignment="1">
      <alignment horizontal="center" vertical="center" wrapText="1"/>
    </xf>
    <xf numFmtId="0" fontId="34" fillId="0" borderId="1" xfId="13" applyFont="1" applyBorder="1" applyAlignment="1">
      <alignment vertical="center" wrapText="1"/>
    </xf>
    <xf numFmtId="0" fontId="35" fillId="0" borderId="1" xfId="13" applyFont="1" applyBorder="1" applyAlignment="1">
      <alignment vertical="center" wrapText="1"/>
    </xf>
    <xf numFmtId="0" fontId="33" fillId="0" borderId="1" xfId="13" applyFont="1" applyBorder="1" applyAlignment="1">
      <alignment vertical="center" wrapText="1"/>
    </xf>
    <xf numFmtId="0" fontId="33" fillId="0" borderId="1" xfId="13" applyFont="1" applyBorder="1" applyAlignment="1">
      <alignment horizontal="center" vertical="center" wrapText="1"/>
    </xf>
    <xf numFmtId="0" fontId="36" fillId="0" borderId="1" xfId="13" applyFont="1" applyBorder="1" applyAlignment="1">
      <alignment vertical="center" wrapText="1"/>
    </xf>
    <xf numFmtId="0" fontId="34" fillId="0" borderId="1" xfId="13" applyFont="1" applyBorder="1" applyAlignment="1">
      <alignment horizontal="center" vertical="center" wrapText="1"/>
    </xf>
    <xf numFmtId="165" fontId="34" fillId="0" borderId="1" xfId="13" applyNumberFormat="1" applyFont="1" applyBorder="1" applyAlignment="1">
      <alignment vertical="center" wrapText="1"/>
    </xf>
    <xf numFmtId="0" fontId="42" fillId="0" borderId="1" xfId="13" applyFont="1" applyBorder="1" applyAlignment="1">
      <alignment horizontal="center" vertical="center" wrapText="1"/>
    </xf>
    <xf numFmtId="0" fontId="36" fillId="0" borderId="0" xfId="13" applyFont="1" applyAlignment="1">
      <alignment horizontal="left" vertical="center" wrapText="1"/>
    </xf>
    <xf numFmtId="0" fontId="43" fillId="0" borderId="0" xfId="14" applyAlignment="1">
      <alignment vertical="center" wrapText="1"/>
    </xf>
    <xf numFmtId="0" fontId="34" fillId="0" borderId="1" xfId="14" applyFont="1" applyBorder="1" applyAlignment="1">
      <alignment horizontal="center" vertical="center" wrapText="1"/>
    </xf>
    <xf numFmtId="0" fontId="34" fillId="0" borderId="1" xfId="14" applyFont="1" applyBorder="1" applyAlignment="1">
      <alignment vertical="center" wrapText="1"/>
    </xf>
    <xf numFmtId="0" fontId="35" fillId="0" borderId="1" xfId="14" applyFont="1" applyBorder="1" applyAlignment="1">
      <alignment vertical="center" wrapText="1"/>
    </xf>
    <xf numFmtId="0" fontId="33" fillId="0" borderId="1" xfId="14" applyFont="1" applyBorder="1" applyAlignment="1">
      <alignment vertical="center" wrapText="1"/>
    </xf>
    <xf numFmtId="0" fontId="33" fillId="0" borderId="1" xfId="14" applyFont="1" applyBorder="1" applyAlignment="1">
      <alignment horizontal="center" vertical="center" wrapText="1"/>
    </xf>
    <xf numFmtId="0" fontId="36" fillId="0" borderId="1" xfId="14" applyFont="1" applyBorder="1" applyAlignment="1">
      <alignment vertical="center" wrapText="1"/>
    </xf>
    <xf numFmtId="165" fontId="34" fillId="0" borderId="1" xfId="14" applyNumberFormat="1" applyFont="1" applyBorder="1" applyAlignment="1">
      <alignment vertical="center" wrapText="1"/>
    </xf>
    <xf numFmtId="0" fontId="34" fillId="0" borderId="1" xfId="14" applyFont="1" applyBorder="1" applyAlignment="1">
      <alignment horizontal="left" vertical="center" wrapText="1"/>
    </xf>
    <xf numFmtId="0" fontId="36" fillId="0" borderId="0" xfId="14" applyFont="1" applyAlignment="1">
      <alignment horizontal="left" vertical="center" wrapText="1"/>
    </xf>
    <xf numFmtId="165" fontId="42" fillId="0" borderId="1" xfId="13" applyNumberFormat="1" applyFont="1" applyBorder="1" applyAlignment="1">
      <alignment vertical="center" wrapText="1"/>
    </xf>
    <xf numFmtId="0" fontId="42" fillId="0" borderId="1" xfId="13" applyFont="1" applyBorder="1" applyAlignment="1">
      <alignment horizontal="left" vertical="center" wrapText="1"/>
    </xf>
    <xf numFmtId="4" fontId="38" fillId="2" borderId="1" xfId="14" applyNumberFormat="1" applyFont="1" applyFill="1" applyBorder="1" applyAlignment="1">
      <alignment vertical="center" wrapText="1"/>
    </xf>
    <xf numFmtId="0" fontId="39" fillId="2" borderId="1" xfId="14" applyFont="1" applyFill="1" applyBorder="1" applyAlignment="1">
      <alignment horizontal="left" vertical="center" wrapText="1"/>
    </xf>
    <xf numFmtId="0" fontId="39" fillId="0" borderId="0" xfId="14" applyFont="1" applyAlignment="1">
      <alignment horizontal="left" vertical="center" wrapText="1"/>
    </xf>
    <xf numFmtId="0" fontId="40" fillId="0" borderId="0" xfId="14" applyFont="1" applyAlignment="1">
      <alignment vertical="center" wrapText="1"/>
    </xf>
    <xf numFmtId="4" fontId="43" fillId="0" borderId="0" xfId="14" applyNumberFormat="1" applyAlignment="1">
      <alignment vertical="center" wrapText="1"/>
    </xf>
    <xf numFmtId="0" fontId="44" fillId="0" borderId="1" xfId="12" applyFont="1" applyBorder="1" applyAlignment="1">
      <alignment horizontal="left" vertical="center" wrapText="1"/>
    </xf>
    <xf numFmtId="0" fontId="35" fillId="0" borderId="1" xfId="12" applyFont="1" applyFill="1" applyBorder="1" applyAlignment="1">
      <alignment vertical="center" wrapText="1"/>
    </xf>
    <xf numFmtId="0" fontId="33" fillId="0" borderId="1" xfId="12" applyFont="1" applyFill="1" applyBorder="1" applyAlignment="1">
      <alignment vertical="center" wrapText="1"/>
    </xf>
    <xf numFmtId="0" fontId="1" fillId="0" borderId="0" xfId="13">
      <alignment wrapText="1"/>
    </xf>
    <xf numFmtId="0" fontId="34" fillId="0" borderId="1" xfId="13" applyFont="1" applyBorder="1" applyAlignment="1">
      <alignment horizontal="left" vertical="top" wrapText="1"/>
    </xf>
    <xf numFmtId="0" fontId="36" fillId="0" borderId="0" xfId="13" applyFont="1" applyAlignment="1">
      <alignment horizontal="left" vertical="top" wrapText="1"/>
    </xf>
    <xf numFmtId="0" fontId="45" fillId="0" borderId="0" xfId="13" applyFont="1">
      <alignment wrapText="1"/>
    </xf>
    <xf numFmtId="0" fontId="26" fillId="0" borderId="1" xfId="13" applyFont="1" applyBorder="1" applyAlignment="1">
      <alignment horizontal="left" vertical="center" wrapText="1"/>
    </xf>
    <xf numFmtId="0" fontId="39" fillId="2" borderId="1" xfId="13" applyFont="1" applyFill="1" applyBorder="1" applyAlignment="1">
      <alignment horizontal="left" vertical="top" wrapText="1"/>
    </xf>
    <xf numFmtId="0" fontId="39" fillId="0" borderId="0" xfId="13" applyFont="1" applyAlignment="1">
      <alignment horizontal="left" vertical="top" wrapText="1"/>
    </xf>
    <xf numFmtId="0" fontId="40" fillId="0" borderId="0" xfId="13" applyFont="1">
      <alignment wrapText="1"/>
    </xf>
    <xf numFmtId="0" fontId="3" fillId="0" borderId="0" xfId="13" applyFont="1">
      <alignment wrapText="1"/>
    </xf>
    <xf numFmtId="0" fontId="1" fillId="0" borderId="0" xfId="1" applyAlignment="1">
      <alignment horizontal="center"/>
    </xf>
    <xf numFmtId="0" fontId="7" fillId="0" borderId="0" xfId="2" applyFont="1" applyAlignment="1">
      <alignment horizontal="center"/>
    </xf>
    <xf numFmtId="0" fontId="4" fillId="0" borderId="0" xfId="2" applyFont="1" applyAlignment="1">
      <alignment horizontal="center"/>
    </xf>
    <xf numFmtId="0" fontId="1" fillId="0" borderId="0" xfId="13" applyAlignment="1">
      <alignment horizontal="center" wrapText="1"/>
    </xf>
    <xf numFmtId="0" fontId="38" fillId="2" borderId="1" xfId="12" applyFont="1" applyFill="1" applyBorder="1" applyAlignment="1">
      <alignment vertical="center" wrapText="1"/>
    </xf>
    <xf numFmtId="0" fontId="14" fillId="2" borderId="1" xfId="0" applyFont="1" applyFill="1" applyBorder="1"/>
    <xf numFmtId="0" fontId="13" fillId="2" borderId="1" xfId="5" applyFont="1" applyFill="1" applyBorder="1" applyAlignment="1">
      <alignment horizontal="right" vertical="center" wrapText="1"/>
    </xf>
    <xf numFmtId="3" fontId="38" fillId="2" borderId="1" xfId="13" applyNumberFormat="1" applyFont="1" applyFill="1" applyBorder="1" applyAlignment="1">
      <alignment vertical="center" wrapText="1"/>
    </xf>
    <xf numFmtId="3" fontId="35" fillId="0" borderId="1" xfId="13" applyNumberFormat="1" applyFont="1" applyBorder="1" applyAlignment="1">
      <alignment vertical="center" wrapText="1"/>
    </xf>
    <xf numFmtId="3" fontId="34" fillId="0" borderId="1" xfId="13" applyNumberFormat="1" applyFont="1" applyBorder="1" applyAlignment="1">
      <alignment vertical="center" wrapText="1"/>
    </xf>
    <xf numFmtId="3" fontId="35" fillId="2" borderId="1" xfId="13" applyNumberFormat="1" applyFont="1" applyFill="1" applyBorder="1" applyAlignment="1">
      <alignment vertical="center" wrapText="1"/>
    </xf>
    <xf numFmtId="3" fontId="1" fillId="0" borderId="1" xfId="13" applyNumberFormat="1" applyBorder="1" applyAlignment="1">
      <alignment vertical="center" wrapText="1"/>
    </xf>
    <xf numFmtId="3" fontId="5" fillId="0" borderId="1" xfId="13" applyNumberFormat="1" applyFont="1" applyBorder="1" applyAlignment="1">
      <alignment vertical="center" wrapText="1"/>
    </xf>
    <xf numFmtId="0" fontId="38" fillId="2" borderId="1" xfId="14" applyFont="1" applyFill="1" applyBorder="1" applyAlignment="1">
      <alignment vertical="center" wrapText="1"/>
    </xf>
    <xf numFmtId="0" fontId="34" fillId="0" borderId="1" xfId="12" applyFont="1" applyFill="1" applyBorder="1" applyAlignment="1">
      <alignment vertical="center" wrapText="1"/>
    </xf>
    <xf numFmtId="3" fontId="35" fillId="0" borderId="1" xfId="12" applyNumberFormat="1" applyFont="1" applyBorder="1" applyAlignment="1">
      <alignment vertical="center" wrapText="1"/>
    </xf>
    <xf numFmtId="3" fontId="38" fillId="2" borderId="1" xfId="12" applyNumberFormat="1" applyFont="1" applyFill="1" applyBorder="1" applyAlignment="1">
      <alignment vertical="center" wrapText="1"/>
    </xf>
    <xf numFmtId="3" fontId="33" fillId="0" borderId="1" xfId="12" applyNumberFormat="1" applyFont="1" applyBorder="1" applyAlignment="1">
      <alignment vertical="center" wrapText="1"/>
    </xf>
    <xf numFmtId="3" fontId="35" fillId="2" borderId="1" xfId="12" applyNumberFormat="1" applyFont="1" applyFill="1" applyBorder="1" applyAlignment="1">
      <alignment vertical="center" wrapText="1"/>
    </xf>
    <xf numFmtId="3" fontId="34" fillId="0" borderId="1" xfId="12" applyNumberFormat="1" applyFont="1" applyBorder="1" applyAlignment="1">
      <alignment vertical="center" wrapText="1"/>
    </xf>
    <xf numFmtId="0" fontId="34" fillId="0" borderId="1" xfId="12" applyFont="1" applyFill="1" applyBorder="1" applyAlignment="1">
      <alignment horizontal="center" vertical="center" wrapText="1"/>
    </xf>
    <xf numFmtId="0" fontId="46" fillId="0" borderId="0" xfId="0" applyFont="1"/>
    <xf numFmtId="4" fontId="0" fillId="0" borderId="0" xfId="0" applyNumberFormat="1"/>
    <xf numFmtId="0" fontId="12" fillId="2" borderId="3" xfId="4" applyFont="1" applyFill="1" applyBorder="1" applyAlignment="1">
      <alignment vertical="center"/>
    </xf>
    <xf numFmtId="0" fontId="12" fillId="2" borderId="2" xfId="4" applyFont="1" applyFill="1" applyBorder="1" applyAlignment="1">
      <alignment vertical="center"/>
    </xf>
    <xf numFmtId="0" fontId="3" fillId="0" borderId="0" xfId="1" applyFont="1"/>
    <xf numFmtId="0" fontId="49" fillId="0" borderId="0" xfId="15">
      <alignment wrapText="1"/>
    </xf>
    <xf numFmtId="0" fontId="38" fillId="2" borderId="1" xfId="15" applyFont="1" applyFill="1" applyBorder="1" applyAlignment="1">
      <alignment vertical="center" wrapText="1"/>
    </xf>
    <xf numFmtId="0" fontId="39" fillId="2" borderId="1" xfId="15" applyFont="1" applyFill="1" applyBorder="1" applyAlignment="1">
      <alignment horizontal="left" vertical="top" wrapText="1"/>
    </xf>
    <xf numFmtId="0" fontId="39" fillId="0" borderId="0" xfId="15" applyFont="1" applyAlignment="1">
      <alignment horizontal="left" vertical="top" wrapText="1"/>
    </xf>
    <xf numFmtId="0" fontId="40" fillId="0" borderId="0" xfId="15" applyFont="1">
      <alignment wrapText="1"/>
    </xf>
    <xf numFmtId="0" fontId="3" fillId="0" borderId="0" xfId="15" applyFont="1">
      <alignment wrapText="1"/>
    </xf>
    <xf numFmtId="0" fontId="34" fillId="0" borderId="1" xfId="15" applyFont="1" applyFill="1" applyBorder="1" applyAlignment="1">
      <alignment vertical="center" wrapText="1"/>
    </xf>
    <xf numFmtId="0" fontId="34" fillId="0" borderId="1" xfId="15" applyFont="1" applyFill="1" applyBorder="1" applyAlignment="1">
      <alignment vertical="top" wrapText="1"/>
    </xf>
    <xf numFmtId="0" fontId="35" fillId="0" borderId="1" xfId="15" applyFont="1" applyFill="1" applyBorder="1" applyAlignment="1">
      <alignment vertical="center" wrapText="1"/>
    </xf>
    <xf numFmtId="0" fontId="33" fillId="0" borderId="1" xfId="15" applyFont="1" applyFill="1" applyBorder="1" applyAlignment="1">
      <alignment vertical="center" wrapText="1"/>
    </xf>
    <xf numFmtId="0" fontId="34" fillId="0" borderId="1" xfId="15" applyFont="1" applyFill="1" applyBorder="1" applyAlignment="1">
      <alignment horizontal="center" vertical="center" wrapText="1"/>
    </xf>
    <xf numFmtId="0" fontId="26" fillId="0" borderId="1" xfId="15" applyFont="1" applyFill="1" applyBorder="1" applyAlignment="1">
      <alignment horizontal="left" vertical="center" wrapText="1"/>
    </xf>
    <xf numFmtId="0" fontId="36" fillId="0" borderId="0" xfId="15" applyFont="1" applyFill="1" applyAlignment="1">
      <alignment horizontal="left" vertical="top" wrapText="1"/>
    </xf>
    <xf numFmtId="0" fontId="49" fillId="0" borderId="0" xfId="15" applyFill="1">
      <alignment wrapText="1"/>
    </xf>
    <xf numFmtId="0" fontId="50" fillId="0" borderId="1" xfId="15" applyFont="1" applyFill="1" applyBorder="1" applyAlignment="1">
      <alignment horizontal="center" vertical="center" wrapText="1"/>
    </xf>
    <xf numFmtId="0" fontId="34" fillId="0" borderId="1" xfId="15" applyFont="1" applyFill="1" applyBorder="1" applyAlignment="1">
      <alignment horizontal="left" vertical="top" wrapText="1"/>
    </xf>
    <xf numFmtId="0" fontId="33" fillId="0" borderId="1" xfId="15" applyFont="1" applyFill="1" applyBorder="1" applyAlignment="1">
      <alignment vertical="top" wrapText="1"/>
    </xf>
    <xf numFmtId="0" fontId="1" fillId="0" borderId="1" xfId="15" applyFont="1" applyFill="1" applyBorder="1" applyAlignment="1">
      <alignment horizontal="center" vertical="center" wrapText="1"/>
    </xf>
    <xf numFmtId="3" fontId="35" fillId="0" borderId="1" xfId="15" applyNumberFormat="1" applyFont="1" applyFill="1" applyBorder="1" applyAlignment="1">
      <alignment vertical="center" wrapText="1"/>
    </xf>
    <xf numFmtId="3" fontId="38" fillId="2" borderId="1" xfId="15" applyNumberFormat="1" applyFont="1" applyFill="1" applyBorder="1" applyAlignment="1">
      <alignment vertical="center" wrapText="1"/>
    </xf>
    <xf numFmtId="3" fontId="34" fillId="0" borderId="1" xfId="15" applyNumberFormat="1" applyFont="1" applyFill="1" applyBorder="1" applyAlignment="1">
      <alignment vertical="center" wrapText="1"/>
    </xf>
    <xf numFmtId="0" fontId="13" fillId="2" borderId="2" xfId="4" applyFont="1" applyFill="1" applyBorder="1" applyAlignment="1">
      <alignment horizontal="center" vertical="center"/>
    </xf>
    <xf numFmtId="0" fontId="49" fillId="0" borderId="0" xfId="15" applyAlignment="1">
      <alignment horizontal="center" wrapText="1"/>
    </xf>
    <xf numFmtId="3" fontId="35" fillId="0" borderId="1" xfId="14" applyNumberFormat="1" applyFont="1" applyBorder="1" applyAlignment="1">
      <alignment vertical="center" wrapText="1"/>
    </xf>
    <xf numFmtId="3" fontId="33" fillId="0" borderId="1" xfId="14" applyNumberFormat="1" applyFont="1" applyBorder="1" applyAlignment="1">
      <alignment vertical="center" wrapText="1"/>
    </xf>
    <xf numFmtId="3" fontId="35" fillId="2" borderId="1" xfId="14" applyNumberFormat="1" applyFont="1" applyFill="1" applyBorder="1" applyAlignment="1">
      <alignment vertical="center" wrapText="1"/>
    </xf>
    <xf numFmtId="3" fontId="34" fillId="0" borderId="1" xfId="14" applyNumberFormat="1" applyFont="1" applyBorder="1" applyAlignment="1">
      <alignment vertical="center" wrapText="1"/>
    </xf>
    <xf numFmtId="3" fontId="38" fillId="2" borderId="1" xfId="14" applyNumberFormat="1" applyFont="1" applyFill="1" applyBorder="1" applyAlignment="1">
      <alignment vertical="center" wrapText="1"/>
    </xf>
    <xf numFmtId="3" fontId="33" fillId="0" borderId="1" xfId="13" applyNumberFormat="1" applyFont="1" applyBorder="1" applyAlignment="1">
      <alignment vertical="center" wrapText="1"/>
    </xf>
    <xf numFmtId="0" fontId="48" fillId="0" borderId="1" xfId="13" applyFont="1" applyBorder="1" applyAlignment="1">
      <alignment horizontal="left" vertical="center" wrapText="1"/>
    </xf>
    <xf numFmtId="3" fontId="51" fillId="0" borderId="0" xfId="11" applyNumberFormat="1" applyFont="1" applyAlignment="1">
      <alignment horizontal="right"/>
    </xf>
    <xf numFmtId="3" fontId="51" fillId="0" borderId="0" xfId="11" applyNumberFormat="1" applyFont="1" applyAlignment="1">
      <alignment horizontal="right" wrapText="1"/>
    </xf>
    <xf numFmtId="3" fontId="52" fillId="0" borderId="0" xfId="0" applyNumberFormat="1" applyFont="1" applyAlignment="1">
      <alignment horizontal="right"/>
    </xf>
    <xf numFmtId="3" fontId="53" fillId="0" borderId="0" xfId="12" applyNumberFormat="1" applyFont="1" applyAlignment="1">
      <alignment horizontal="right" vertical="center" wrapText="1"/>
    </xf>
    <xf numFmtId="3" fontId="53" fillId="0" borderId="0" xfId="12" applyNumberFormat="1" applyFont="1" applyAlignment="1">
      <alignment horizontal="right" vertical="top" wrapText="1"/>
    </xf>
    <xf numFmtId="3" fontId="54" fillId="0" borderId="0" xfId="12" applyNumberFormat="1" applyFont="1" applyAlignment="1">
      <alignment horizontal="right" wrapText="1"/>
    </xf>
    <xf numFmtId="3" fontId="55" fillId="0" borderId="0" xfId="11" applyNumberFormat="1" applyFont="1" applyAlignment="1">
      <alignment horizontal="right"/>
    </xf>
    <xf numFmtId="3" fontId="55" fillId="0" borderId="0" xfId="11" applyNumberFormat="1" applyFont="1" applyAlignment="1">
      <alignment horizontal="right" wrapText="1"/>
    </xf>
    <xf numFmtId="3" fontId="56" fillId="0" borderId="0" xfId="0" applyNumberFormat="1" applyFont="1" applyAlignment="1">
      <alignment horizontal="right"/>
    </xf>
    <xf numFmtId="3" fontId="57" fillId="0" borderId="0" xfId="12" applyNumberFormat="1" applyFont="1" applyAlignment="1">
      <alignment horizontal="right" vertical="center" wrapText="1"/>
    </xf>
    <xf numFmtId="3" fontId="57" fillId="0" borderId="0" xfId="12" applyNumberFormat="1" applyFont="1" applyAlignment="1">
      <alignment horizontal="right" vertical="top" wrapText="1"/>
    </xf>
    <xf numFmtId="3" fontId="58" fillId="0" borderId="0" xfId="12" applyNumberFormat="1" applyFont="1" applyAlignment="1">
      <alignment horizontal="right" wrapText="1"/>
    </xf>
    <xf numFmtId="0" fontId="33" fillId="0" borderId="1" xfId="15" applyFont="1" applyFill="1" applyBorder="1" applyAlignment="1">
      <alignment horizontal="left" vertical="center" wrapText="1"/>
    </xf>
    <xf numFmtId="0" fontId="59" fillId="0" borderId="1" xfId="0" applyFont="1" applyBorder="1" applyAlignment="1" applyProtection="1">
      <alignment horizontal="left" vertical="center" wrapText="1"/>
      <protection locked="0"/>
    </xf>
    <xf numFmtId="0" fontId="4" fillId="0" borderId="1" xfId="0" applyFont="1" applyBorder="1" applyAlignment="1">
      <alignment horizontal="left" vertical="center" wrapText="1"/>
    </xf>
    <xf numFmtId="0" fontId="7" fillId="0" borderId="1" xfId="13" applyFont="1" applyBorder="1" applyAlignment="1">
      <alignment vertical="center" wrapText="1"/>
    </xf>
    <xf numFmtId="3" fontId="35" fillId="0" borderId="1" xfId="12" applyNumberFormat="1" applyFont="1" applyFill="1" applyBorder="1" applyAlignment="1">
      <alignment vertical="center" wrapText="1"/>
    </xf>
    <xf numFmtId="3" fontId="33" fillId="0" borderId="1" xfId="12" applyNumberFormat="1" applyFont="1" applyFill="1" applyBorder="1" applyAlignment="1">
      <alignment vertical="center" wrapText="1"/>
    </xf>
    <xf numFmtId="0" fontId="5" fillId="0" borderId="1" xfId="13" applyFont="1" applyFill="1" applyBorder="1" applyAlignment="1">
      <alignment vertical="center" wrapText="1"/>
    </xf>
    <xf numFmtId="3" fontId="35" fillId="0" borderId="1" xfId="13" applyNumberFormat="1" applyFont="1" applyFill="1" applyBorder="1" applyAlignment="1">
      <alignment vertical="center" wrapText="1"/>
    </xf>
    <xf numFmtId="3" fontId="7" fillId="0" borderId="1" xfId="13" applyNumberFormat="1" applyFont="1" applyBorder="1" applyAlignment="1">
      <alignment vertical="center" wrapText="1"/>
    </xf>
    <xf numFmtId="3" fontId="7" fillId="2" borderId="1" xfId="0" applyNumberFormat="1" applyFont="1" applyFill="1" applyBorder="1" applyAlignment="1">
      <alignment horizontal="center" vertical="center" wrapText="1"/>
    </xf>
    <xf numFmtId="0" fontId="7" fillId="0" borderId="1" xfId="13" applyFont="1" applyBorder="1" applyAlignment="1">
      <alignment horizontal="center" vertical="center" wrapText="1"/>
    </xf>
    <xf numFmtId="0" fontId="44" fillId="0" borderId="1" xfId="12" applyFont="1" applyFill="1" applyBorder="1" applyAlignment="1">
      <alignment horizontal="left" vertical="center" wrapText="1"/>
    </xf>
    <xf numFmtId="0" fontId="34" fillId="0" borderId="6" xfId="14" applyFont="1" applyBorder="1" applyAlignment="1">
      <alignment vertical="center" wrapText="1"/>
    </xf>
    <xf numFmtId="0" fontId="0" fillId="0" borderId="1" xfId="0" applyFont="1" applyBorder="1" applyAlignment="1">
      <alignment vertical="center" wrapText="1"/>
    </xf>
    <xf numFmtId="0" fontId="7" fillId="9" borderId="14" xfId="0" applyFont="1" applyFill="1" applyBorder="1"/>
    <xf numFmtId="3" fontId="7" fillId="9" borderId="1" xfId="0" applyNumberFormat="1" applyFont="1" applyFill="1" applyBorder="1"/>
    <xf numFmtId="3" fontId="7" fillId="9" borderId="3" xfId="0" applyNumberFormat="1" applyFont="1" applyFill="1" applyBorder="1"/>
    <xf numFmtId="3" fontId="7" fillId="9" borderId="15" xfId="0" applyNumberFormat="1" applyFont="1" applyFill="1" applyBorder="1"/>
    <xf numFmtId="0" fontId="7" fillId="5" borderId="11" xfId="0" applyFont="1" applyFill="1" applyBorder="1"/>
    <xf numFmtId="0" fontId="7" fillId="5" borderId="4" xfId="0" applyFont="1" applyFill="1" applyBorder="1"/>
    <xf numFmtId="3" fontId="7" fillId="5" borderId="4" xfId="0" applyNumberFormat="1" applyFont="1" applyFill="1" applyBorder="1"/>
    <xf numFmtId="3" fontId="7" fillId="5" borderId="12" xfId="0" applyNumberFormat="1" applyFont="1" applyFill="1" applyBorder="1"/>
    <xf numFmtId="3" fontId="7" fillId="5" borderId="13" xfId="0" applyNumberFormat="1" applyFont="1" applyFill="1" applyBorder="1"/>
    <xf numFmtId="3" fontId="35" fillId="2" borderId="1" xfId="15" applyNumberFormat="1" applyFont="1" applyFill="1" applyBorder="1" applyAlignment="1">
      <alignment vertical="center" wrapText="1"/>
    </xf>
    <xf numFmtId="3" fontId="5" fillId="2" borderId="1" xfId="15" applyNumberFormat="1" applyFont="1" applyFill="1" applyBorder="1" applyAlignment="1">
      <alignment vertical="center" wrapText="1"/>
    </xf>
    <xf numFmtId="0" fontId="34" fillId="0" borderId="6" xfId="12" applyFont="1" applyBorder="1" applyAlignment="1">
      <alignment vertical="center" wrapText="1"/>
    </xf>
    <xf numFmtId="0" fontId="62" fillId="11" borderId="0" xfId="0" applyFont="1" applyFill="1" applyBorder="1" applyAlignment="1">
      <alignment vertical="center"/>
    </xf>
    <xf numFmtId="0" fontId="61" fillId="0" borderId="1" xfId="0" applyFont="1" applyFill="1" applyBorder="1" applyAlignment="1">
      <alignment vertical="center" wrapText="1"/>
    </xf>
    <xf numFmtId="0" fontId="13" fillId="2" borderId="21" xfId="4" applyFont="1" applyFill="1" applyBorder="1" applyAlignment="1">
      <alignment vertical="center"/>
    </xf>
    <xf numFmtId="3" fontId="34" fillId="0" borderId="1" xfId="12" applyNumberFormat="1" applyFont="1" applyFill="1" applyBorder="1" applyAlignment="1">
      <alignment vertical="center" wrapText="1"/>
    </xf>
    <xf numFmtId="3" fontId="34" fillId="0" borderId="1" xfId="13" applyNumberFormat="1" applyFont="1" applyFill="1" applyBorder="1" applyAlignment="1">
      <alignment vertical="center" wrapText="1"/>
    </xf>
    <xf numFmtId="0" fontId="0" fillId="0" borderId="1" xfId="0" applyFill="1" applyBorder="1" applyAlignment="1">
      <alignment horizontal="center" vertical="center"/>
    </xf>
    <xf numFmtId="3" fontId="7" fillId="0" borderId="22" xfId="10" applyNumberFormat="1" applyFont="1" applyBorder="1" applyAlignment="1">
      <alignment horizontal="right" vertical="center"/>
    </xf>
    <xf numFmtId="3" fontId="7" fillId="0" borderId="6" xfId="0" applyNumberFormat="1" applyFont="1" applyBorder="1" applyAlignment="1">
      <alignment horizontal="center" vertical="center" wrapText="1"/>
    </xf>
    <xf numFmtId="3" fontId="33" fillId="0" borderId="1" xfId="15" applyNumberFormat="1" applyFont="1" applyFill="1" applyBorder="1" applyAlignment="1">
      <alignment vertical="center" wrapText="1"/>
    </xf>
    <xf numFmtId="4" fontId="0" fillId="0" borderId="21" xfId="0" applyNumberFormat="1" applyBorder="1"/>
    <xf numFmtId="0" fontId="5" fillId="0" borderId="7" xfId="0" applyFont="1" applyBorder="1" applyAlignment="1">
      <alignment horizontal="center"/>
    </xf>
    <xf numFmtId="0" fontId="5" fillId="0" borderId="8" xfId="0" applyFont="1" applyBorder="1" applyAlignment="1">
      <alignment horizontal="center"/>
    </xf>
    <xf numFmtId="3" fontId="3" fillId="4" borderId="4" xfId="4" applyNumberFormat="1" applyFont="1" applyFill="1" applyBorder="1" applyAlignment="1">
      <alignment horizontal="center" vertical="center" wrapText="1"/>
    </xf>
    <xf numFmtId="3" fontId="3" fillId="4" borderId="5" xfId="4" applyNumberFormat="1" applyFont="1" applyFill="1" applyBorder="1" applyAlignment="1">
      <alignment horizontal="center" vertical="center" wrapText="1"/>
    </xf>
    <xf numFmtId="0" fontId="38" fillId="2" borderId="1" xfId="15" applyFont="1" applyFill="1" applyBorder="1" applyAlignment="1">
      <alignment vertical="center" wrapText="1"/>
    </xf>
    <xf numFmtId="0" fontId="3" fillId="4" borderId="4" xfId="4" applyFont="1" applyFill="1" applyBorder="1" applyAlignment="1">
      <alignment horizontal="center" vertical="center" wrapText="1"/>
    </xf>
    <xf numFmtId="0" fontId="3" fillId="4" borderId="5" xfId="4" applyFont="1" applyFill="1" applyBorder="1" applyAlignment="1">
      <alignment horizontal="center" vertical="center" wrapText="1"/>
    </xf>
    <xf numFmtId="164" fontId="3" fillId="4" borderId="4" xfId="4" applyNumberFormat="1" applyFont="1" applyFill="1" applyBorder="1" applyAlignment="1">
      <alignment horizontal="center" vertical="center" wrapText="1"/>
    </xf>
    <xf numFmtId="164" fontId="3" fillId="4" borderId="5" xfId="4" applyNumberFormat="1" applyFont="1" applyFill="1" applyBorder="1" applyAlignment="1">
      <alignment horizontal="center" vertical="center" wrapText="1"/>
    </xf>
    <xf numFmtId="164" fontId="3" fillId="4" borderId="5" xfId="4" applyNumberFormat="1" applyFont="1" applyFill="1" applyBorder="1" applyAlignment="1">
      <alignment horizontal="center" vertical="center" textRotation="90" wrapText="1"/>
    </xf>
    <xf numFmtId="164" fontId="3" fillId="4" borderId="19" xfId="4" applyNumberFormat="1" applyFont="1" applyFill="1" applyBorder="1" applyAlignment="1">
      <alignment horizontal="center" vertical="center" textRotation="90" wrapText="1"/>
    </xf>
    <xf numFmtId="164" fontId="3" fillId="4" borderId="19" xfId="4" applyNumberFormat="1" applyFont="1" applyFill="1" applyBorder="1" applyAlignment="1">
      <alignment horizontal="center" vertical="center" wrapText="1"/>
    </xf>
    <xf numFmtId="0" fontId="12" fillId="3" borderId="3" xfId="3" applyFont="1" applyFill="1" applyBorder="1" applyAlignment="1">
      <alignment horizontal="left" vertical="center"/>
    </xf>
    <xf numFmtId="0" fontId="12" fillId="3" borderId="2" xfId="3" applyFont="1" applyFill="1" applyBorder="1" applyAlignment="1">
      <alignment horizontal="left" vertical="center"/>
    </xf>
    <xf numFmtId="0" fontId="3" fillId="4" borderId="4" xfId="4" applyFont="1" applyFill="1" applyBorder="1" applyAlignment="1">
      <alignment horizontal="center" vertical="center" textRotation="90" wrapText="1"/>
    </xf>
    <xf numFmtId="0" fontId="3" fillId="4" borderId="5" xfId="4" applyFont="1" applyFill="1" applyBorder="1" applyAlignment="1">
      <alignment horizontal="center" vertical="center" textRotation="90" wrapText="1"/>
    </xf>
    <xf numFmtId="0" fontId="32" fillId="4" borderId="5" xfId="11" applyFont="1" applyFill="1" applyBorder="1" applyAlignment="1">
      <alignment horizontal="center" wrapText="1"/>
    </xf>
    <xf numFmtId="0" fontId="32" fillId="4" borderId="19" xfId="11" applyFont="1" applyFill="1" applyBorder="1" applyAlignment="1">
      <alignment horizontal="center" wrapText="1"/>
    </xf>
    <xf numFmtId="0" fontId="32" fillId="4" borderId="4" xfId="11" applyFont="1" applyFill="1" applyBorder="1" applyAlignment="1">
      <alignment horizontal="center" wrapText="1"/>
    </xf>
    <xf numFmtId="3" fontId="2" fillId="4" borderId="4" xfId="2" applyNumberFormat="1" applyFont="1" applyFill="1" applyBorder="1" applyAlignment="1">
      <alignment horizontal="center" vertical="center"/>
    </xf>
    <xf numFmtId="3" fontId="3" fillId="4" borderId="1" xfId="4" applyNumberFormat="1" applyFont="1" applyFill="1" applyBorder="1" applyAlignment="1">
      <alignment horizontal="center" vertical="center" wrapText="1"/>
    </xf>
    <xf numFmtId="164" fontId="3" fillId="4" borderId="1" xfId="4" applyNumberFormat="1" applyFont="1" applyFill="1" applyBorder="1" applyAlignment="1">
      <alignment horizontal="center" vertical="center" textRotation="90" wrapText="1"/>
    </xf>
    <xf numFmtId="164" fontId="3" fillId="4" borderId="1" xfId="4" applyNumberFormat="1" applyFont="1" applyFill="1" applyBorder="1" applyAlignment="1">
      <alignment horizontal="center" vertical="center" wrapText="1"/>
    </xf>
    <xf numFmtId="3" fontId="2" fillId="4" borderId="1" xfId="2" applyNumberFormat="1" applyFont="1" applyFill="1" applyBorder="1" applyAlignment="1">
      <alignment horizontal="center" vertical="center"/>
    </xf>
    <xf numFmtId="0" fontId="12" fillId="3" borderId="6" xfId="3" applyFont="1" applyFill="1" applyBorder="1" applyAlignment="1">
      <alignment horizontal="left" vertical="center"/>
    </xf>
    <xf numFmtId="0" fontId="3" fillId="4" borderId="1" xfId="4" applyFont="1" applyFill="1" applyBorder="1" applyAlignment="1">
      <alignment horizontal="center" vertical="center" textRotation="90" wrapText="1"/>
    </xf>
    <xf numFmtId="0" fontId="3" fillId="4" borderId="1" xfId="4" applyFont="1" applyFill="1" applyBorder="1" applyAlignment="1">
      <alignment horizontal="center" vertical="center" wrapText="1"/>
    </xf>
    <xf numFmtId="0" fontId="32" fillId="4" borderId="5" xfId="11" applyFont="1" applyFill="1" applyBorder="1" applyAlignment="1">
      <alignment horizontal="center" vertical="center" wrapText="1"/>
    </xf>
    <xf numFmtId="0" fontId="32" fillId="4" borderId="19" xfId="11" applyFont="1" applyFill="1" applyBorder="1" applyAlignment="1">
      <alignment horizontal="center" vertical="center" wrapText="1"/>
    </xf>
    <xf numFmtId="0" fontId="32" fillId="4" borderId="4" xfId="11" applyFont="1" applyFill="1" applyBorder="1" applyAlignment="1">
      <alignment horizontal="center" vertical="center" wrapText="1"/>
    </xf>
    <xf numFmtId="0" fontId="38" fillId="2" borderId="1" xfId="12" applyFont="1" applyFill="1" applyBorder="1" applyAlignment="1">
      <alignment vertical="center" wrapText="1"/>
    </xf>
    <xf numFmtId="0" fontId="38" fillId="2" borderId="4" xfId="12" applyFont="1" applyFill="1" applyBorder="1" applyAlignment="1">
      <alignment vertical="center" wrapText="1"/>
    </xf>
    <xf numFmtId="0" fontId="60" fillId="0" borderId="20" xfId="0" applyFont="1" applyBorder="1" applyAlignment="1">
      <alignment horizontal="center" wrapText="1"/>
    </xf>
    <xf numFmtId="0" fontId="12" fillId="3" borderId="1" xfId="3" applyFont="1" applyFill="1" applyBorder="1" applyAlignment="1">
      <alignment horizontal="left" vertical="center"/>
    </xf>
    <xf numFmtId="0" fontId="38" fillId="2" borderId="1" xfId="13" applyFont="1" applyFill="1" applyBorder="1" applyAlignment="1">
      <alignment vertical="center" wrapText="1"/>
    </xf>
    <xf numFmtId="0" fontId="38" fillId="2" borderId="1" xfId="14" applyFont="1" applyFill="1" applyBorder="1" applyAlignment="1">
      <alignment vertical="center" wrapText="1"/>
    </xf>
    <xf numFmtId="0" fontId="38" fillId="2" borderId="4" xfId="14" applyFont="1" applyFill="1" applyBorder="1" applyAlignment="1">
      <alignment vertical="center" wrapText="1"/>
    </xf>
    <xf numFmtId="3" fontId="3" fillId="4" borderId="1" xfId="2" applyNumberFormat="1" applyFont="1" applyFill="1" applyBorder="1" applyAlignment="1">
      <alignment horizontal="center" vertical="center"/>
    </xf>
    <xf numFmtId="0" fontId="24" fillId="3" borderId="1" xfId="3" applyFont="1" applyFill="1" applyBorder="1" applyAlignment="1">
      <alignment horizontal="left" vertical="center"/>
    </xf>
    <xf numFmtId="0" fontId="34" fillId="0" borderId="3" xfId="12" applyFont="1" applyBorder="1" applyAlignment="1">
      <alignment horizontal="center" vertical="center" wrapText="1"/>
    </xf>
  </cellXfs>
  <cellStyles count="16">
    <cellStyle name="Normální" xfId="0" builtinId="0"/>
    <cellStyle name="Normální 11 2 3" xfId="9" xr:uid="{00000000-0005-0000-0000-000001000000}"/>
    <cellStyle name="normální 2" xfId="6" xr:uid="{00000000-0005-0000-0000-000002000000}"/>
    <cellStyle name="Normální 2 2" xfId="11" xr:uid="{9D4F592B-95D1-4138-A279-1EB1E41C92AC}"/>
    <cellStyle name="Normální 3" xfId="8" xr:uid="{00000000-0005-0000-0000-000003000000}"/>
    <cellStyle name="Normální 3 2" xfId="13" xr:uid="{A57E1D0D-E59A-4E67-B316-64E10C341D50}"/>
    <cellStyle name="normální 4" xfId="7" xr:uid="{00000000-0005-0000-0000-000004000000}"/>
    <cellStyle name="Normální 5" xfId="10" xr:uid="{00000000-0005-0000-0000-000005000000}"/>
    <cellStyle name="Normální 6" xfId="12" xr:uid="{9AE75939-F743-4096-869E-1F7D711CD5AF}"/>
    <cellStyle name="Normální 7" xfId="14" xr:uid="{9E6007D8-877B-4E0D-92EC-1AE38E982793}"/>
    <cellStyle name="Normální 8" xfId="15" xr:uid="{774B71B9-DA3E-40F3-A2B6-0C8ADED48E20}"/>
    <cellStyle name="normální_Investice - opravy 2007 - 14-11-06-HOL (3)1" xfId="3" xr:uid="{00000000-0005-0000-0000-000006000000}"/>
    <cellStyle name="normální_investice 2005- doprava-upravený2" xfId="2" xr:uid="{00000000-0005-0000-0000-000007000000}"/>
    <cellStyle name="normální_Investice 2005-školství - úprava (probráno se SEK)" xfId="4" xr:uid="{00000000-0005-0000-0000-000008000000}"/>
    <cellStyle name="normální_kultura2-upravené priority-3" xfId="5" xr:uid="{00000000-0005-0000-0000-000009000000}"/>
    <cellStyle name="normální_Sociální - investice a opravy 2009 - sumarizace vč. prior - 10-12-2008" xfId="1" xr:uid="{00000000-0005-0000-0000-00000A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46A2-5E4F-47E2-BA2B-5DD9C973C0E6}">
  <sheetPr>
    <pageSetUpPr fitToPage="1"/>
  </sheetPr>
  <dimension ref="A1:J37"/>
  <sheetViews>
    <sheetView showGridLines="0" tabSelected="1" view="pageBreakPreview" zoomScaleNormal="100" zoomScaleSheetLayoutView="100" workbookViewId="0">
      <selection activeCell="L18" sqref="L18"/>
    </sheetView>
  </sheetViews>
  <sheetFormatPr defaultRowHeight="12.75" x14ac:dyDescent="0.2"/>
  <cols>
    <col min="1" max="1" width="15.7109375" customWidth="1"/>
    <col min="2" max="2" width="61.85546875" customWidth="1"/>
    <col min="3" max="3" width="19.5703125" customWidth="1"/>
    <col min="4" max="4" width="19.42578125" customWidth="1"/>
    <col min="5" max="8" width="18.5703125" customWidth="1"/>
    <col min="9" max="9" width="1.28515625" customWidth="1"/>
  </cols>
  <sheetData>
    <row r="1" spans="1:10" ht="18" x14ac:dyDescent="0.25">
      <c r="A1" s="121" t="s">
        <v>82</v>
      </c>
    </row>
    <row r="2" spans="1:10" ht="18" x14ac:dyDescent="0.25">
      <c r="A2" s="121" t="s">
        <v>105</v>
      </c>
    </row>
    <row r="3" spans="1:10" ht="13.5" thickBot="1" x14ac:dyDescent="0.25">
      <c r="H3" s="122" t="s">
        <v>17</v>
      </c>
    </row>
    <row r="4" spans="1:10" ht="47.25" customHeight="1" thickBot="1" x14ac:dyDescent="0.25">
      <c r="A4" s="123" t="s">
        <v>1</v>
      </c>
      <c r="B4" s="124" t="s">
        <v>83</v>
      </c>
      <c r="C4" s="125" t="s">
        <v>84</v>
      </c>
      <c r="D4" s="125" t="s">
        <v>85</v>
      </c>
      <c r="E4" s="125" t="s">
        <v>336</v>
      </c>
      <c r="F4" s="125" t="s">
        <v>86</v>
      </c>
      <c r="G4" s="126" t="s">
        <v>87</v>
      </c>
      <c r="H4" s="127" t="s">
        <v>106</v>
      </c>
    </row>
    <row r="5" spans="1:10" ht="15" x14ac:dyDescent="0.2">
      <c r="A5" s="383" t="s">
        <v>88</v>
      </c>
      <c r="B5" s="384" t="s">
        <v>342</v>
      </c>
      <c r="C5" s="385">
        <v>0</v>
      </c>
      <c r="D5" s="385">
        <v>0</v>
      </c>
      <c r="E5" s="385">
        <f>'ORJ 10 - školství - žádanky'!R8+'ORJ 10 - školství - žádanky'!S8</f>
        <v>13200</v>
      </c>
      <c r="F5" s="385">
        <v>0</v>
      </c>
      <c r="G5" s="386">
        <f>'ORJ 10 - školství - žádanky'!U8</f>
        <v>3666</v>
      </c>
      <c r="H5" s="387">
        <f>SUM(C5:G5)</f>
        <v>16866</v>
      </c>
      <c r="I5" s="128"/>
    </row>
    <row r="6" spans="1:10" ht="15" x14ac:dyDescent="0.2">
      <c r="A6" s="383" t="s">
        <v>88</v>
      </c>
      <c r="B6" s="384" t="s">
        <v>341</v>
      </c>
      <c r="C6" s="385">
        <v>0</v>
      </c>
      <c r="D6" s="385">
        <v>0</v>
      </c>
      <c r="E6" s="385">
        <f>'ORJ 10 - školství - žádanky'!R17+'ORJ 10 - školství - žádanky'!S17+'ORJ 10 - školství - žádanky'!T17</f>
        <v>1335</v>
      </c>
      <c r="F6" s="385">
        <v>0</v>
      </c>
      <c r="G6" s="386">
        <f>'ORJ 10 - školství - žádanky'!U17</f>
        <v>9495</v>
      </c>
      <c r="H6" s="387">
        <f t="shared" ref="H6:H30" si="0">SUM(C6:G6)</f>
        <v>10830</v>
      </c>
      <c r="I6" s="128"/>
    </row>
    <row r="7" spans="1:10" ht="15" hidden="1" x14ac:dyDescent="0.2">
      <c r="A7" s="383" t="s">
        <v>88</v>
      </c>
      <c r="B7" s="384" t="s">
        <v>339</v>
      </c>
      <c r="C7" s="385"/>
      <c r="D7" s="385"/>
      <c r="E7" s="385"/>
      <c r="F7" s="385"/>
      <c r="G7" s="386"/>
      <c r="H7" s="387">
        <f t="shared" si="0"/>
        <v>0</v>
      </c>
      <c r="I7" s="128"/>
    </row>
    <row r="8" spans="1:10" ht="15" x14ac:dyDescent="0.2">
      <c r="A8" s="383" t="s">
        <v>88</v>
      </c>
      <c r="B8" s="384" t="s">
        <v>340</v>
      </c>
      <c r="C8" s="385">
        <v>0</v>
      </c>
      <c r="D8" s="385">
        <v>0</v>
      </c>
      <c r="E8" s="385">
        <v>0</v>
      </c>
      <c r="F8" s="385">
        <v>0</v>
      </c>
      <c r="G8" s="386">
        <f>'ORJ 17 - školství - žádanky '!U15</f>
        <v>6000</v>
      </c>
      <c r="H8" s="387">
        <f t="shared" si="0"/>
        <v>6000</v>
      </c>
      <c r="I8" s="128"/>
    </row>
    <row r="9" spans="1:10" ht="15" x14ac:dyDescent="0.2">
      <c r="A9" s="383" t="s">
        <v>88</v>
      </c>
      <c r="B9" s="384" t="s">
        <v>90</v>
      </c>
      <c r="C9" s="385">
        <v>0</v>
      </c>
      <c r="D9" s="385">
        <v>0</v>
      </c>
      <c r="E9" s="385">
        <v>0</v>
      </c>
      <c r="F9" s="385">
        <v>0</v>
      </c>
      <c r="G9" s="386">
        <f>'ORJ 17 školství - nové '!Q16</f>
        <v>41813</v>
      </c>
      <c r="H9" s="387">
        <f t="shared" si="0"/>
        <v>41813</v>
      </c>
      <c r="I9" s="128"/>
    </row>
    <row r="10" spans="1:10" ht="15" x14ac:dyDescent="0.2">
      <c r="A10" s="379" t="s">
        <v>91</v>
      </c>
      <c r="B10" s="145" t="s">
        <v>337</v>
      </c>
      <c r="C10" s="380">
        <v>0</v>
      </c>
      <c r="D10" s="380">
        <v>0</v>
      </c>
      <c r="E10" s="380">
        <f>'ORJ 11 - sociální - žádanky'!R35</f>
        <v>0</v>
      </c>
      <c r="F10" s="380">
        <v>0</v>
      </c>
      <c r="G10" s="381">
        <f>'ORJ 11 - sociální - žádanky'!Q8</f>
        <v>8458</v>
      </c>
      <c r="H10" s="382">
        <f t="shared" si="0"/>
        <v>8458</v>
      </c>
      <c r="I10" s="128"/>
    </row>
    <row r="11" spans="1:10" ht="15" x14ac:dyDescent="0.2">
      <c r="A11" s="379" t="s">
        <v>91</v>
      </c>
      <c r="B11" s="145" t="s">
        <v>338</v>
      </c>
      <c r="C11" s="380">
        <v>0</v>
      </c>
      <c r="D11" s="380">
        <v>0</v>
      </c>
      <c r="E11" s="380">
        <f>'ORJ 11 - sociální - žádanky'!R36</f>
        <v>0</v>
      </c>
      <c r="F11" s="380">
        <v>0</v>
      </c>
      <c r="G11" s="381">
        <f>'ORJ 11 - sociální - žádanky'!Q18</f>
        <v>22843</v>
      </c>
      <c r="H11" s="382">
        <f t="shared" si="0"/>
        <v>22843</v>
      </c>
      <c r="I11" s="128"/>
    </row>
    <row r="12" spans="1:10" ht="15" x14ac:dyDescent="0.2">
      <c r="A12" s="379" t="s">
        <v>91</v>
      </c>
      <c r="B12" s="145" t="s">
        <v>339</v>
      </c>
      <c r="C12" s="380">
        <v>0</v>
      </c>
      <c r="D12" s="380">
        <v>0</v>
      </c>
      <c r="E12" s="380">
        <f>'ORJ 17 - sociální - žádanky'!R17</f>
        <v>0</v>
      </c>
      <c r="F12" s="380">
        <v>0</v>
      </c>
      <c r="G12" s="381">
        <f>'ORJ 17 - sociální - žádanky'!Q8</f>
        <v>12274</v>
      </c>
      <c r="H12" s="382">
        <f t="shared" si="0"/>
        <v>12274</v>
      </c>
      <c r="I12" s="128"/>
    </row>
    <row r="13" spans="1:10" ht="15" x14ac:dyDescent="0.2">
      <c r="A13" s="379" t="s">
        <v>91</v>
      </c>
      <c r="B13" s="145" t="s">
        <v>340</v>
      </c>
      <c r="C13" s="380">
        <v>0</v>
      </c>
      <c r="D13" s="380">
        <v>0</v>
      </c>
      <c r="E13" s="380">
        <f>'ORJ 17 - sociální - žádanky'!R18</f>
        <v>0</v>
      </c>
      <c r="F13" s="380">
        <v>0</v>
      </c>
      <c r="G13" s="381">
        <f>'ORJ 17 - sociální - žádanky'!Q14</f>
        <v>7950</v>
      </c>
      <c r="H13" s="382">
        <f t="shared" si="0"/>
        <v>7950</v>
      </c>
      <c r="I13" s="128"/>
    </row>
    <row r="14" spans="1:10" ht="15" hidden="1" x14ac:dyDescent="0.2">
      <c r="A14" s="379" t="s">
        <v>91</v>
      </c>
      <c r="B14" s="145" t="s">
        <v>90</v>
      </c>
      <c r="C14" s="380"/>
      <c r="D14" s="380"/>
      <c r="E14" s="380"/>
      <c r="F14" s="380"/>
      <c r="G14" s="381">
        <v>0</v>
      </c>
      <c r="H14" s="382">
        <f t="shared" si="0"/>
        <v>0</v>
      </c>
      <c r="I14" s="128"/>
      <c r="J14" s="128">
        <f>SUM(H10:H14)</f>
        <v>51525</v>
      </c>
    </row>
    <row r="15" spans="1:10" ht="15" x14ac:dyDescent="0.2">
      <c r="A15" s="129" t="s">
        <v>92</v>
      </c>
      <c r="B15" s="130" t="s">
        <v>335</v>
      </c>
      <c r="C15" s="131">
        <v>0</v>
      </c>
      <c r="D15" s="131">
        <v>0</v>
      </c>
      <c r="E15" s="131">
        <v>0</v>
      </c>
      <c r="F15" s="131">
        <v>0</v>
      </c>
      <c r="G15" s="132">
        <f>'ORJ 12 - doprava'!Q34</f>
        <v>756400</v>
      </c>
      <c r="H15" s="133">
        <f t="shared" si="0"/>
        <v>756400</v>
      </c>
      <c r="I15" s="128"/>
    </row>
    <row r="16" spans="1:10" ht="15" hidden="1" x14ac:dyDescent="0.2">
      <c r="A16" s="129" t="s">
        <v>92</v>
      </c>
      <c r="B16" s="130" t="s">
        <v>334</v>
      </c>
      <c r="C16" s="131"/>
      <c r="D16" s="131"/>
      <c r="E16" s="131"/>
      <c r="F16" s="131"/>
      <c r="G16" s="132">
        <v>0</v>
      </c>
      <c r="H16" s="133">
        <f t="shared" si="0"/>
        <v>0</v>
      </c>
      <c r="I16" s="128"/>
    </row>
    <row r="17" spans="1:9" ht="15" x14ac:dyDescent="0.2">
      <c r="A17" s="134" t="s">
        <v>93</v>
      </c>
      <c r="B17" s="135" t="s">
        <v>343</v>
      </c>
      <c r="C17" s="136">
        <v>0</v>
      </c>
      <c r="D17" s="136">
        <v>0</v>
      </c>
      <c r="E17" s="136">
        <f>'ORJ 13 - kultura - žádanky'!T8</f>
        <v>0</v>
      </c>
      <c r="F17" s="136">
        <v>0</v>
      </c>
      <c r="G17" s="137">
        <f>'ORJ 13 - kultura - žádanky'!U8</f>
        <v>7170</v>
      </c>
      <c r="H17" s="138">
        <f t="shared" si="0"/>
        <v>7170</v>
      </c>
      <c r="I17" s="128"/>
    </row>
    <row r="18" spans="1:9" ht="15" x14ac:dyDescent="0.2">
      <c r="A18" s="134" t="s">
        <v>93</v>
      </c>
      <c r="B18" s="135" t="s">
        <v>344</v>
      </c>
      <c r="C18" s="136">
        <v>0</v>
      </c>
      <c r="D18" s="136">
        <v>0</v>
      </c>
      <c r="E18" s="136">
        <f>'ORJ 13 - kultura - žádanky'!R13</f>
        <v>0</v>
      </c>
      <c r="F18" s="136">
        <v>0</v>
      </c>
      <c r="G18" s="137">
        <f>'ORJ 13 - kultura - žádanky'!U13</f>
        <v>4068</v>
      </c>
      <c r="H18" s="138">
        <f t="shared" si="0"/>
        <v>4068</v>
      </c>
      <c r="I18" s="128"/>
    </row>
    <row r="19" spans="1:9" ht="15" hidden="1" x14ac:dyDescent="0.2">
      <c r="A19" s="134" t="s">
        <v>93</v>
      </c>
      <c r="B19" s="135" t="s">
        <v>89</v>
      </c>
      <c r="C19" s="136"/>
      <c r="D19" s="136"/>
      <c r="E19" s="136"/>
      <c r="F19" s="136"/>
      <c r="G19" s="137">
        <v>0</v>
      </c>
      <c r="H19" s="138">
        <f t="shared" si="0"/>
        <v>0</v>
      </c>
      <c r="I19" s="128"/>
    </row>
    <row r="20" spans="1:9" ht="15" hidden="1" x14ac:dyDescent="0.2">
      <c r="A20" s="134" t="s">
        <v>93</v>
      </c>
      <c r="B20" s="135" t="s">
        <v>90</v>
      </c>
      <c r="C20" s="136"/>
      <c r="D20" s="136"/>
      <c r="E20" s="136"/>
      <c r="F20" s="136"/>
      <c r="G20" s="137">
        <v>0</v>
      </c>
      <c r="H20" s="138">
        <f t="shared" si="0"/>
        <v>0</v>
      </c>
      <c r="I20" s="128"/>
    </row>
    <row r="21" spans="1:9" ht="15" x14ac:dyDescent="0.2">
      <c r="A21" s="139" t="s">
        <v>94</v>
      </c>
      <c r="B21" s="140" t="s">
        <v>95</v>
      </c>
      <c r="C21" s="141">
        <v>0</v>
      </c>
      <c r="D21" s="141">
        <v>0</v>
      </c>
      <c r="E21" s="141">
        <f>'ORJ 14 zdrav - žádanky '!T14</f>
        <v>555</v>
      </c>
      <c r="F21" s="141">
        <v>0</v>
      </c>
      <c r="G21" s="142">
        <f>'ORJ 14 zdrav - žádanky '!U14</f>
        <v>10166</v>
      </c>
      <c r="H21" s="143">
        <f t="shared" si="0"/>
        <v>10721</v>
      </c>
      <c r="I21" s="128"/>
    </row>
    <row r="22" spans="1:9" ht="15" x14ac:dyDescent="0.2">
      <c r="A22" s="139" t="s">
        <v>94</v>
      </c>
      <c r="B22" s="140" t="s">
        <v>89</v>
      </c>
      <c r="C22" s="141">
        <v>0</v>
      </c>
      <c r="D22" s="141">
        <v>0</v>
      </c>
      <c r="E22" s="141">
        <f>'ORJ 17 zdrav - žádanky'!S10</f>
        <v>0</v>
      </c>
      <c r="F22" s="141">
        <v>0</v>
      </c>
      <c r="G22" s="142">
        <f>'ORJ 17 zdrav - žádanky'!U10</f>
        <v>6000</v>
      </c>
      <c r="H22" s="143">
        <f t="shared" si="0"/>
        <v>6000</v>
      </c>
      <c r="I22" s="128"/>
    </row>
    <row r="23" spans="1:9" ht="15" hidden="1" x14ac:dyDescent="0.2">
      <c r="A23" s="139" t="s">
        <v>94</v>
      </c>
      <c r="B23" s="140" t="s">
        <v>90</v>
      </c>
      <c r="C23" s="141"/>
      <c r="D23" s="141"/>
      <c r="E23" s="141"/>
      <c r="F23" s="141"/>
      <c r="G23" s="142">
        <v>0</v>
      </c>
      <c r="H23" s="143">
        <f t="shared" si="0"/>
        <v>0</v>
      </c>
      <c r="I23" s="128"/>
    </row>
    <row r="24" spans="1:9" ht="15" hidden="1" x14ac:dyDescent="0.2">
      <c r="A24" s="139" t="s">
        <v>94</v>
      </c>
      <c r="B24" s="140" t="s">
        <v>96</v>
      </c>
      <c r="C24" s="141"/>
      <c r="D24" s="141"/>
      <c r="E24" s="141"/>
      <c r="F24" s="141"/>
      <c r="G24" s="142"/>
      <c r="H24" s="143">
        <f t="shared" si="0"/>
        <v>0</v>
      </c>
      <c r="I24" s="128"/>
    </row>
    <row r="25" spans="1:9" ht="15" hidden="1" x14ac:dyDescent="0.2">
      <c r="A25" s="144" t="s">
        <v>97</v>
      </c>
      <c r="B25" s="145" t="s">
        <v>90</v>
      </c>
      <c r="C25" s="146"/>
      <c r="D25" s="146"/>
      <c r="E25" s="146"/>
      <c r="F25" s="146"/>
      <c r="G25" s="147"/>
      <c r="H25" s="148">
        <f t="shared" si="0"/>
        <v>0</v>
      </c>
      <c r="I25" s="128"/>
    </row>
    <row r="26" spans="1:9" ht="15" x14ac:dyDescent="0.2">
      <c r="A26" s="149" t="s">
        <v>98</v>
      </c>
      <c r="B26" s="150" t="s">
        <v>107</v>
      </c>
      <c r="C26" s="151">
        <v>0</v>
      </c>
      <c r="D26" s="151">
        <v>0</v>
      </c>
      <c r="E26" s="151">
        <v>0</v>
      </c>
      <c r="F26" s="151">
        <v>0</v>
      </c>
      <c r="G26" s="152">
        <f>'Oblast KÚOK - ORJ 03'!Q8</f>
        <v>29503</v>
      </c>
      <c r="H26" s="153">
        <f t="shared" si="0"/>
        <v>29503</v>
      </c>
      <c r="I26" s="128"/>
    </row>
    <row r="27" spans="1:9" ht="15" x14ac:dyDescent="0.2">
      <c r="A27" s="149" t="s">
        <v>98</v>
      </c>
      <c r="B27" s="150" t="s">
        <v>108</v>
      </c>
      <c r="C27" s="151">
        <v>0</v>
      </c>
      <c r="D27" s="151">
        <v>0</v>
      </c>
      <c r="E27" s="151">
        <v>0</v>
      </c>
      <c r="F27" s="151">
        <v>0</v>
      </c>
      <c r="G27" s="152">
        <f>'Oblast KÚOK - ORJ 03'!Q14</f>
        <v>3980</v>
      </c>
      <c r="H27" s="153">
        <f t="shared" si="0"/>
        <v>3980</v>
      </c>
      <c r="I27" s="128"/>
    </row>
    <row r="28" spans="1:9" ht="15" x14ac:dyDescent="0.2">
      <c r="A28" s="149" t="s">
        <v>99</v>
      </c>
      <c r="B28" s="150" t="s">
        <v>100</v>
      </c>
      <c r="C28" s="151">
        <v>0</v>
      </c>
      <c r="D28" s="151">
        <v>0</v>
      </c>
      <c r="E28" s="151">
        <v>0</v>
      </c>
      <c r="F28" s="151">
        <v>0</v>
      </c>
      <c r="G28" s="152">
        <f>'Oblast IT - ORJ 06 '!O15</f>
        <v>27414</v>
      </c>
      <c r="H28" s="153">
        <f t="shared" si="0"/>
        <v>27414</v>
      </c>
      <c r="I28" s="128"/>
    </row>
    <row r="29" spans="1:9" ht="15.75" thickBot="1" x14ac:dyDescent="0.25">
      <c r="A29" s="154" t="s">
        <v>101</v>
      </c>
      <c r="B29" s="150" t="s">
        <v>109</v>
      </c>
      <c r="C29" s="156">
        <v>0</v>
      </c>
      <c r="D29" s="156">
        <v>0</v>
      </c>
      <c r="E29" s="156">
        <v>0</v>
      </c>
      <c r="F29" s="156">
        <v>0</v>
      </c>
      <c r="G29" s="157">
        <f>'Oblast krizového řízení ORJ 18 '!Q12</f>
        <v>11400</v>
      </c>
      <c r="H29" s="158">
        <f t="shared" si="0"/>
        <v>11400</v>
      </c>
      <c r="I29" s="128"/>
    </row>
    <row r="30" spans="1:9" ht="15.75" hidden="1" thickBot="1" x14ac:dyDescent="0.25">
      <c r="A30" s="154" t="s">
        <v>103</v>
      </c>
      <c r="B30" s="150" t="s">
        <v>102</v>
      </c>
      <c r="C30" s="155"/>
      <c r="D30" s="155"/>
      <c r="E30" s="155"/>
      <c r="F30" s="156"/>
      <c r="G30" s="157" t="e">
        <f>#REF!</f>
        <v>#REF!</v>
      </c>
      <c r="H30" s="158" t="e">
        <f t="shared" si="0"/>
        <v>#REF!</v>
      </c>
      <c r="I30" s="128"/>
    </row>
    <row r="31" spans="1:9" ht="16.5" thickBot="1" x14ac:dyDescent="0.3">
      <c r="A31" s="401" t="s">
        <v>104</v>
      </c>
      <c r="B31" s="402"/>
      <c r="C31" s="159">
        <f t="shared" ref="C31:D31" si="1">SUM(C5:C30)</f>
        <v>0</v>
      </c>
      <c r="D31" s="159">
        <f t="shared" si="1"/>
        <v>0</v>
      </c>
      <c r="E31" s="159">
        <f>SUM(E5:E30)</f>
        <v>15090</v>
      </c>
      <c r="F31" s="159">
        <f>SUM(F5:F29)</f>
        <v>0</v>
      </c>
      <c r="G31" s="160">
        <f>SUM(G5:G29)</f>
        <v>968600</v>
      </c>
      <c r="H31" s="161">
        <f>SUM(H5:H29)</f>
        <v>983690</v>
      </c>
      <c r="I31" s="128"/>
    </row>
    <row r="33" spans="1:8" ht="15" x14ac:dyDescent="0.25">
      <c r="A33" s="318" t="s">
        <v>333</v>
      </c>
    </row>
    <row r="34" spans="1:8" x14ac:dyDescent="0.2">
      <c r="E34" s="122"/>
      <c r="F34" s="162"/>
    </row>
    <row r="35" spans="1:8" x14ac:dyDescent="0.2">
      <c r="B35" s="122" t="s">
        <v>352</v>
      </c>
      <c r="C35" s="319">
        <f>C6+C8+C11+C13+C18+C27</f>
        <v>0</v>
      </c>
      <c r="D35" s="319">
        <f t="shared" ref="D35:H35" si="2">D6+D8+D11+D13+D18+D27</f>
        <v>0</v>
      </c>
      <c r="E35" s="319">
        <f t="shared" si="2"/>
        <v>1335</v>
      </c>
      <c r="F35" s="319">
        <f t="shared" si="2"/>
        <v>0</v>
      </c>
      <c r="G35" s="319">
        <f>G6+G8+G11+G13+G18+G27</f>
        <v>54336</v>
      </c>
      <c r="H35" s="319">
        <f t="shared" si="2"/>
        <v>55671</v>
      </c>
    </row>
    <row r="36" spans="1:8" x14ac:dyDescent="0.2">
      <c r="B36" s="122" t="s">
        <v>353</v>
      </c>
      <c r="C36" s="319">
        <f>C5+C7+C9+C10+C12+C14+C15+C16+C17+C19+C20+C21+C22+C23+C24+C25+C26+C28+C29</f>
        <v>0</v>
      </c>
      <c r="D36" s="319">
        <f t="shared" ref="D36:H36" si="3">D5+D7+D9+D10+D12+D14+D15+D16+D17+D19+D20+D21+D22+D23+D24+D25+D26+D28+D29</f>
        <v>0</v>
      </c>
      <c r="E36" s="319">
        <f t="shared" si="3"/>
        <v>13755</v>
      </c>
      <c r="F36" s="319">
        <f t="shared" si="3"/>
        <v>0</v>
      </c>
      <c r="G36" s="319">
        <f t="shared" si="3"/>
        <v>914264</v>
      </c>
      <c r="H36" s="400">
        <f t="shared" si="3"/>
        <v>928019</v>
      </c>
    </row>
    <row r="37" spans="1:8" x14ac:dyDescent="0.2">
      <c r="H37" s="319">
        <f>SUM(H35:H36)</f>
        <v>983690</v>
      </c>
    </row>
  </sheetData>
  <mergeCells count="1">
    <mergeCell ref="A31:B31"/>
  </mergeCells>
  <phoneticPr fontId="47" type="noConversion"/>
  <pageMargins left="0.39370078740157483" right="0.39370078740157483" top="0.78740157480314965" bottom="0.78740157480314965" header="0.31496062992125984" footer="0.31496062992125984"/>
  <pageSetup paperSize="9" scale="74" firstPageNumber="134" fitToHeight="0" orientation="landscape" useFirstPageNumber="1" r:id="rId1"/>
  <headerFooter>
    <oddFooter xml:space="preserve">&amp;L&amp;"Arial,Kurzíva"&amp;12Zastupitelstvo Olomouckého kraje 16.12.2024
10.1. - Rozpočet Olomouckého kraje na rok 2025 - návrh rozpočtu 
Příloha č. 5b) - Nové investice a opravy&amp;R&amp;"Arial,Kurzíva"&amp;11Strana &amp;P (celkem 205)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8B3D0-3842-41EE-8224-127E9D5245ED}">
  <sheetPr>
    <tabColor rgb="FF7030A0"/>
    <outlinePr summaryBelow="0" summaryRight="0"/>
    <pageSetUpPr fitToPage="1"/>
  </sheetPr>
  <dimension ref="A1:X14"/>
  <sheetViews>
    <sheetView showGridLines="0" view="pageBreakPreview" zoomScale="70" zoomScaleNormal="70" zoomScaleSheetLayoutView="70" workbookViewId="0">
      <selection activeCell="G22" sqref="G22"/>
    </sheetView>
  </sheetViews>
  <sheetFormatPr defaultColWidth="9.140625" defaultRowHeight="12.75" outlineLevelCol="1" x14ac:dyDescent="0.2"/>
  <cols>
    <col min="1" max="1" width="5.85546875" style="268" customWidth="1"/>
    <col min="2" max="2" width="9.140625" style="268" collapsed="1"/>
    <col min="3" max="3" width="9.140625" style="268" hidden="1" customWidth="1" outlineLevel="1"/>
    <col min="4" max="4" width="5.7109375" style="268" hidden="1" customWidth="1" outlineLevel="1"/>
    <col min="5" max="5" width="8" style="268" customWidth="1" collapsed="1"/>
    <col min="6" max="6" width="6.5703125" style="268" hidden="1" customWidth="1" outlineLevel="1"/>
    <col min="7" max="7" width="14.7109375" style="268" hidden="1" customWidth="1" outlineLevel="1"/>
    <col min="8" max="8" width="13.140625" style="268" hidden="1" customWidth="1" outlineLevel="1"/>
    <col min="9" max="9" width="7.42578125" style="268" hidden="1" customWidth="1" outlineLevel="1"/>
    <col min="10" max="10" width="51.85546875" style="268" customWidth="1"/>
    <col min="11" max="11" width="62.42578125" style="268" customWidth="1"/>
    <col min="12" max="12" width="9.140625" style="268"/>
    <col min="13" max="13" width="9.85546875" style="268" customWidth="1"/>
    <col min="14" max="14" width="16.42578125" style="268" customWidth="1"/>
    <col min="15" max="15" width="16.5703125" style="268" bestFit="1" customWidth="1"/>
    <col min="16" max="16" width="12.7109375" style="268" customWidth="1"/>
    <col min="17" max="17" width="13.85546875" style="268" bestFit="1" customWidth="1"/>
    <col min="18" max="18" width="11.140625" style="268" bestFit="1" customWidth="1"/>
    <col min="19" max="19" width="13.85546875" style="268" bestFit="1" customWidth="1"/>
    <col min="20" max="20" width="12.140625" style="268" bestFit="1" customWidth="1"/>
    <col min="21" max="21" width="13.85546875" style="268" bestFit="1" customWidth="1"/>
    <col min="22" max="22" width="16" style="268" customWidth="1"/>
    <col min="23" max="23" width="25.7109375" style="268" customWidth="1"/>
    <col min="24" max="24" width="3.5703125" style="268" customWidth="1"/>
    <col min="25" max="16384" width="9.140625" style="268"/>
  </cols>
  <sheetData>
    <row r="1" spans="1:24" s="251" customFormat="1" ht="26.25" customHeight="1" x14ac:dyDescent="0.3">
      <c r="A1" s="115" t="s">
        <v>347</v>
      </c>
      <c r="B1" s="297"/>
      <c r="C1" s="113"/>
      <c r="D1" s="113"/>
      <c r="E1" s="297"/>
      <c r="F1" s="113"/>
      <c r="G1" s="113"/>
      <c r="H1" s="117"/>
      <c r="I1" s="114"/>
      <c r="J1" s="113"/>
      <c r="K1" s="249"/>
      <c r="L1" s="209"/>
      <c r="M1" s="112"/>
      <c r="N1" s="111"/>
      <c r="O1" s="209"/>
      <c r="P1" s="111"/>
      <c r="Q1" s="111"/>
      <c r="R1" s="110"/>
      <c r="S1" s="109"/>
      <c r="T1" s="250"/>
    </row>
    <row r="2" spans="1:24" s="251" customFormat="1" ht="15.75" x14ac:dyDescent="0.25">
      <c r="A2" s="104" t="s">
        <v>20</v>
      </c>
      <c r="B2" s="298"/>
      <c r="C2" s="104"/>
      <c r="D2" s="212"/>
      <c r="E2" s="298"/>
      <c r="F2" s="104"/>
      <c r="G2" s="104"/>
      <c r="H2" s="211"/>
      <c r="I2" s="211"/>
      <c r="J2" s="104" t="s">
        <v>58</v>
      </c>
      <c r="K2" s="253" t="s">
        <v>57</v>
      </c>
      <c r="L2" s="209"/>
      <c r="M2" s="101"/>
      <c r="N2" s="100"/>
      <c r="O2" s="209"/>
      <c r="P2" s="100"/>
      <c r="Q2" s="100"/>
      <c r="R2" s="100"/>
      <c r="S2" s="99"/>
      <c r="T2" s="250"/>
    </row>
    <row r="3" spans="1:24" s="251" customFormat="1" ht="17.25" customHeight="1" x14ac:dyDescent="0.25">
      <c r="A3" s="104"/>
      <c r="B3" s="298"/>
      <c r="C3" s="104"/>
      <c r="D3" s="212"/>
      <c r="E3" s="298"/>
      <c r="F3" s="104"/>
      <c r="G3" s="104"/>
      <c r="H3" s="211"/>
      <c r="I3" s="105"/>
      <c r="J3" s="104" t="s">
        <v>56</v>
      </c>
      <c r="K3" s="249"/>
      <c r="L3" s="209"/>
      <c r="M3" s="101"/>
      <c r="N3" s="100"/>
      <c r="O3" s="209"/>
      <c r="P3" s="100"/>
      <c r="Q3" s="100"/>
      <c r="R3" s="209"/>
      <c r="S3" s="99"/>
      <c r="T3" s="250"/>
    </row>
    <row r="4" spans="1:24" s="251" customFormat="1" ht="17.25" customHeight="1" x14ac:dyDescent="0.2">
      <c r="A4" s="238"/>
      <c r="B4" s="238"/>
      <c r="C4" s="238"/>
      <c r="D4" s="238"/>
      <c r="E4" s="238"/>
      <c r="F4" s="238"/>
      <c r="G4" s="238"/>
      <c r="H4" s="238"/>
      <c r="I4" s="255"/>
      <c r="J4" s="238"/>
      <c r="K4" s="249"/>
      <c r="L4" s="209"/>
      <c r="M4" s="101"/>
      <c r="N4" s="100"/>
      <c r="O4" s="209"/>
      <c r="P4" s="100"/>
      <c r="Q4" s="100"/>
      <c r="S4" s="99"/>
      <c r="T4" s="250"/>
      <c r="V4" s="215" t="s">
        <v>17</v>
      </c>
    </row>
    <row r="5" spans="1:24" s="251" customFormat="1" ht="25.5" customHeight="1" x14ac:dyDescent="0.2">
      <c r="A5" s="413" t="s">
        <v>351</v>
      </c>
      <c r="B5" s="414"/>
      <c r="C5" s="414"/>
      <c r="D5" s="414"/>
      <c r="E5" s="414"/>
      <c r="F5" s="414"/>
      <c r="G5" s="414"/>
      <c r="H5" s="414"/>
      <c r="I5" s="414"/>
      <c r="J5" s="414"/>
      <c r="K5" s="414"/>
      <c r="L5" s="414"/>
      <c r="M5" s="414"/>
      <c r="N5" s="414"/>
      <c r="O5" s="414"/>
      <c r="P5" s="414"/>
      <c r="Q5" s="414"/>
      <c r="R5" s="414"/>
      <c r="S5" s="216"/>
      <c r="T5" s="256"/>
      <c r="U5" s="256"/>
      <c r="V5" s="257"/>
      <c r="W5" s="257"/>
    </row>
    <row r="6" spans="1:24" s="251" customFormat="1" ht="22.5" customHeight="1" x14ac:dyDescent="0.2">
      <c r="A6" s="415" t="s">
        <v>0</v>
      </c>
      <c r="B6" s="415" t="s">
        <v>1</v>
      </c>
      <c r="C6" s="406" t="s">
        <v>3</v>
      </c>
      <c r="D6" s="406" t="s">
        <v>4</v>
      </c>
      <c r="E6" s="406" t="s">
        <v>19</v>
      </c>
      <c r="F6" s="406" t="s">
        <v>5</v>
      </c>
      <c r="G6" s="406" t="s">
        <v>2</v>
      </c>
      <c r="H6" s="428" t="s">
        <v>132</v>
      </c>
      <c r="I6" s="430" t="s">
        <v>133</v>
      </c>
      <c r="J6" s="406" t="s">
        <v>6</v>
      </c>
      <c r="K6" s="408" t="s">
        <v>7</v>
      </c>
      <c r="L6" s="410" t="s">
        <v>134</v>
      </c>
      <c r="M6" s="409" t="s">
        <v>9</v>
      </c>
      <c r="N6" s="408" t="s">
        <v>14</v>
      </c>
      <c r="O6" s="408" t="s">
        <v>10</v>
      </c>
      <c r="P6" s="403" t="s">
        <v>23</v>
      </c>
      <c r="Q6" s="420" t="s">
        <v>22</v>
      </c>
      <c r="R6" s="420"/>
      <c r="S6" s="420"/>
      <c r="T6" s="420"/>
      <c r="U6" s="420"/>
      <c r="V6" s="403" t="s">
        <v>24</v>
      </c>
      <c r="W6" s="403" t="s">
        <v>11</v>
      </c>
    </row>
    <row r="7" spans="1:24" s="249" customFormat="1" ht="38.25" x14ac:dyDescent="0.2">
      <c r="A7" s="416"/>
      <c r="B7" s="416"/>
      <c r="C7" s="407"/>
      <c r="D7" s="407"/>
      <c r="E7" s="407"/>
      <c r="F7" s="407"/>
      <c r="G7" s="407"/>
      <c r="H7" s="429"/>
      <c r="I7" s="428"/>
      <c r="J7" s="407"/>
      <c r="K7" s="409"/>
      <c r="L7" s="411"/>
      <c r="M7" s="412"/>
      <c r="N7" s="409"/>
      <c r="O7" s="409"/>
      <c r="P7" s="404"/>
      <c r="Q7" s="219" t="s">
        <v>15</v>
      </c>
      <c r="R7" s="219" t="s">
        <v>21</v>
      </c>
      <c r="S7" s="219" t="s">
        <v>135</v>
      </c>
      <c r="T7" s="219" t="s">
        <v>136</v>
      </c>
      <c r="U7" s="219" t="s">
        <v>12</v>
      </c>
      <c r="V7" s="404"/>
      <c r="W7" s="404"/>
    </row>
    <row r="8" spans="1:24" ht="162" customHeight="1" x14ac:dyDescent="0.2">
      <c r="A8" s="258">
        <v>1</v>
      </c>
      <c r="B8" s="264" t="s">
        <v>38</v>
      </c>
      <c r="C8" s="264">
        <v>3533</v>
      </c>
      <c r="D8" s="264">
        <v>6121</v>
      </c>
      <c r="E8" s="317">
        <v>61</v>
      </c>
      <c r="F8" s="264">
        <v>14</v>
      </c>
      <c r="G8" s="395">
        <v>60005101802</v>
      </c>
      <c r="H8" s="259" t="s">
        <v>268</v>
      </c>
      <c r="I8" s="259" t="s">
        <v>269</v>
      </c>
      <c r="J8" s="260" t="s">
        <v>472</v>
      </c>
      <c r="K8" s="261" t="s">
        <v>270</v>
      </c>
      <c r="L8" s="262" t="s">
        <v>142</v>
      </c>
      <c r="M8" s="263"/>
      <c r="N8" s="305">
        <v>94000</v>
      </c>
      <c r="O8" s="264" t="s">
        <v>271</v>
      </c>
      <c r="P8" s="265">
        <v>0</v>
      </c>
      <c r="Q8" s="372">
        <f>SUM(R8:U8)</f>
        <v>1000</v>
      </c>
      <c r="R8" s="351">
        <v>0</v>
      </c>
      <c r="S8" s="351">
        <v>0</v>
      </c>
      <c r="T8" s="351">
        <v>0</v>
      </c>
      <c r="U8" s="348">
        <v>1000</v>
      </c>
      <c r="V8" s="351">
        <f>N8-P8-Q8</f>
        <v>93000</v>
      </c>
      <c r="W8" s="266" t="s">
        <v>272</v>
      </c>
      <c r="X8" s="267"/>
    </row>
    <row r="9" spans="1:24" ht="90" customHeight="1" x14ac:dyDescent="0.2">
      <c r="A9" s="264">
        <v>2</v>
      </c>
      <c r="B9" s="264" t="s">
        <v>38</v>
      </c>
      <c r="C9" s="264">
        <v>3533</v>
      </c>
      <c r="D9" s="264">
        <v>6121</v>
      </c>
      <c r="E9" s="317">
        <v>61</v>
      </c>
      <c r="F9" s="264">
        <v>14</v>
      </c>
      <c r="G9" s="395">
        <v>60005101803</v>
      </c>
      <c r="H9" s="259" t="s">
        <v>443</v>
      </c>
      <c r="I9" s="259" t="s">
        <v>269</v>
      </c>
      <c r="J9" s="371" t="s">
        <v>444</v>
      </c>
      <c r="K9" s="368" t="s">
        <v>445</v>
      </c>
      <c r="L9" s="262" t="s">
        <v>142</v>
      </c>
      <c r="M9" s="263"/>
      <c r="N9" s="305">
        <f>6153+7762</f>
        <v>13915</v>
      </c>
      <c r="O9" s="264" t="s">
        <v>271</v>
      </c>
      <c r="P9" s="278">
        <v>0</v>
      </c>
      <c r="Q9" s="305">
        <f>SUM(R9:U9)</f>
        <v>5000</v>
      </c>
      <c r="R9" s="351">
        <v>0</v>
      </c>
      <c r="S9" s="373">
        <v>0</v>
      </c>
      <c r="T9" s="351">
        <v>0</v>
      </c>
      <c r="U9" s="348">
        <v>5000</v>
      </c>
      <c r="V9" s="351">
        <v>3734.0010000000002</v>
      </c>
      <c r="W9" s="292"/>
      <c r="X9" s="267"/>
    </row>
    <row r="10" spans="1:24" s="283" customFormat="1" ht="39.75" customHeight="1" x14ac:dyDescent="0.2">
      <c r="A10" s="436" t="s">
        <v>350</v>
      </c>
      <c r="B10" s="436"/>
      <c r="C10" s="436"/>
      <c r="D10" s="436"/>
      <c r="E10" s="436"/>
      <c r="F10" s="436"/>
      <c r="G10" s="436"/>
      <c r="H10" s="436"/>
      <c r="I10" s="436"/>
      <c r="J10" s="436"/>
      <c r="K10" s="436"/>
      <c r="L10" s="436"/>
      <c r="M10" s="436"/>
      <c r="N10" s="350">
        <f>SUM(N8:N9)</f>
        <v>107915</v>
      </c>
      <c r="O10" s="350"/>
      <c r="P10" s="350">
        <f t="shared" ref="P10:V10" si="0">SUM(P8:P9)</f>
        <v>0</v>
      </c>
      <c r="Q10" s="350">
        <f t="shared" si="0"/>
        <v>6000</v>
      </c>
      <c r="R10" s="350">
        <f t="shared" si="0"/>
        <v>0</v>
      </c>
      <c r="S10" s="350">
        <f t="shared" si="0"/>
        <v>0</v>
      </c>
      <c r="T10" s="350">
        <f t="shared" si="0"/>
        <v>0</v>
      </c>
      <c r="U10" s="350">
        <f t="shared" si="0"/>
        <v>6000</v>
      </c>
      <c r="V10" s="350">
        <f t="shared" si="0"/>
        <v>96734.001000000004</v>
      </c>
      <c r="W10" s="281"/>
      <c r="X10" s="282"/>
    </row>
    <row r="11" spans="1:24" x14ac:dyDescent="0.2">
      <c r="P11" s="284"/>
      <c r="Q11" s="284"/>
      <c r="R11" s="284"/>
      <c r="S11" s="284"/>
      <c r="T11" s="284"/>
      <c r="U11" s="284"/>
      <c r="V11" s="284"/>
    </row>
    <row r="14" spans="1:24" x14ac:dyDescent="0.2">
      <c r="N14" s="284">
        <f>138736-1000+483</f>
        <v>138219</v>
      </c>
    </row>
  </sheetData>
  <mergeCells count="21">
    <mergeCell ref="V6:V7"/>
    <mergeCell ref="W6:W7"/>
    <mergeCell ref="A10:M10"/>
    <mergeCell ref="J6:J7"/>
    <mergeCell ref="K6:K7"/>
    <mergeCell ref="L6:L7"/>
    <mergeCell ref="M6:M7"/>
    <mergeCell ref="N6:N7"/>
    <mergeCell ref="O6:O7"/>
    <mergeCell ref="A5:R5"/>
    <mergeCell ref="A6:A7"/>
    <mergeCell ref="B6:B7"/>
    <mergeCell ref="C6:C7"/>
    <mergeCell ref="D6:D7"/>
    <mergeCell ref="E6:E7"/>
    <mergeCell ref="F6:F7"/>
    <mergeCell ref="G6:G7"/>
    <mergeCell ref="H6:H7"/>
    <mergeCell ref="I6:I7"/>
    <mergeCell ref="P6:P7"/>
    <mergeCell ref="Q6:U6"/>
  </mergeCells>
  <pageMargins left="0.39370078740157483" right="0.39370078740157483" top="0.78740157480314965" bottom="0.78740157480314965" header="0.31496062992125984" footer="0.31496062992125984"/>
  <pageSetup paperSize="9" scale="46" firstPageNumber="147" fitToHeight="0" orientation="landscape" useFirstPageNumber="1" r:id="rId1"/>
  <headerFooter>
    <oddFooter xml:space="preserve">&amp;L&amp;"Arial,Kurzíva"&amp;12Zastupitelstvo Olomouckého kraje 16.12.2024
10.1. - Rozpočet Olomouckého kraje na rok 2025 - návrh rozpočtu 
Příloha č. 5b) - Nové investice a opravy&amp;R&amp;"Arial,Kurzíva"&amp;11Strana &amp;P (celkem 205)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C295C-66A3-4C3A-BC53-9E3299B59666}">
  <sheetPr>
    <tabColor theme="0" tint="-0.14999847407452621"/>
    <pageSetUpPr fitToPage="1"/>
  </sheetPr>
  <dimension ref="A1:T40"/>
  <sheetViews>
    <sheetView showGridLines="0" view="pageBreakPreview" zoomScale="70" zoomScaleNormal="66" zoomScaleSheetLayoutView="70" workbookViewId="0">
      <pane ySplit="7" topLeftCell="A8" activePane="bottomLeft" state="frozenSplit"/>
      <selection activeCell="G22" sqref="G22"/>
      <selection pane="bottomLeft" activeCell="I13" sqref="I13"/>
    </sheetView>
  </sheetViews>
  <sheetFormatPr defaultColWidth="9.140625" defaultRowHeight="12.75" outlineLevelCol="1" x14ac:dyDescent="0.2"/>
  <cols>
    <col min="1" max="1" width="5.42578125" customWidth="1"/>
    <col min="2" max="2" width="6" customWidth="1"/>
    <col min="3" max="4" width="5.5703125" hidden="1" customWidth="1" outlineLevel="1"/>
    <col min="5" max="5" width="10.85546875" customWidth="1" collapsed="1"/>
    <col min="6" max="6" width="3.7109375" hidden="1" customWidth="1" outlineLevel="1"/>
    <col min="7" max="7" width="17" hidden="1" customWidth="1" outlineLevel="1"/>
    <col min="8" max="8" width="65.28515625" customWidth="1" collapsed="1"/>
    <col min="9" max="9" width="70.7109375" customWidth="1"/>
    <col min="10" max="10" width="7.140625" customWidth="1"/>
    <col min="11" max="11" width="14.7109375" style="59" customWidth="1"/>
    <col min="12" max="12" width="15" style="57" customWidth="1"/>
    <col min="13" max="13" width="13.7109375" style="58" customWidth="1"/>
    <col min="14" max="14" width="15.140625" style="57" customWidth="1"/>
    <col min="15" max="15" width="14.85546875" style="57" customWidth="1"/>
    <col min="16" max="16" width="13.140625" style="57" customWidth="1"/>
    <col min="17" max="17" width="14.85546875" style="57" customWidth="1"/>
    <col min="18" max="18" width="14.42578125" style="57" customWidth="1"/>
    <col min="19" max="19" width="43.5703125" style="56" customWidth="1"/>
    <col min="20" max="20" width="9.140625" customWidth="1"/>
  </cols>
  <sheetData>
    <row r="1" spans="1:20" ht="20.25" x14ac:dyDescent="0.3">
      <c r="A1" s="115" t="s">
        <v>61</v>
      </c>
      <c r="B1" s="113"/>
      <c r="C1" s="113"/>
      <c r="D1" s="113"/>
      <c r="E1" s="113"/>
      <c r="F1" s="113"/>
      <c r="G1" s="113"/>
      <c r="H1" s="113"/>
      <c r="I1" s="114"/>
      <c r="J1" s="113"/>
      <c r="M1" s="112"/>
      <c r="N1" s="111"/>
      <c r="P1" s="111"/>
      <c r="Q1" s="111"/>
      <c r="R1" s="110"/>
      <c r="S1" s="109"/>
      <c r="T1" s="98"/>
    </row>
    <row r="2" spans="1:20" ht="15.75" x14ac:dyDescent="0.25">
      <c r="A2" s="102" t="s">
        <v>77</v>
      </c>
      <c r="B2" s="102"/>
      <c r="C2" s="102"/>
      <c r="E2" s="102"/>
      <c r="F2" s="102"/>
      <c r="G2" s="102"/>
      <c r="H2" s="102"/>
      <c r="I2" s="119" t="s">
        <v>62</v>
      </c>
      <c r="J2" s="107"/>
      <c r="M2" s="101"/>
      <c r="N2" s="100"/>
      <c r="P2" s="100"/>
      <c r="Q2" s="100"/>
      <c r="R2" s="100"/>
      <c r="S2" s="99"/>
      <c r="T2" s="98"/>
    </row>
    <row r="3" spans="1:20" ht="17.25" customHeight="1" x14ac:dyDescent="0.2">
      <c r="A3" s="102"/>
      <c r="B3" s="102"/>
      <c r="C3" s="102"/>
      <c r="E3" s="102"/>
      <c r="F3" s="102"/>
      <c r="G3" s="102"/>
      <c r="H3" s="102" t="s">
        <v>56</v>
      </c>
      <c r="I3" s="103"/>
      <c r="J3" s="102"/>
      <c r="M3" s="101"/>
      <c r="N3" s="100"/>
      <c r="P3" s="100"/>
      <c r="Q3" s="100"/>
      <c r="S3" s="99"/>
      <c r="T3" s="98"/>
    </row>
    <row r="4" spans="1:20" ht="17.25" customHeight="1" x14ac:dyDescent="0.2">
      <c r="A4" s="102"/>
      <c r="B4" s="102"/>
      <c r="C4" s="102"/>
      <c r="D4" s="102"/>
      <c r="E4" s="102"/>
      <c r="F4" s="102"/>
      <c r="G4" s="102"/>
      <c r="H4" s="102"/>
      <c r="I4" s="103"/>
      <c r="J4" s="102"/>
      <c r="M4" s="101"/>
      <c r="N4" s="100"/>
      <c r="P4" s="100"/>
      <c r="Q4" s="100"/>
      <c r="R4" s="38" t="s">
        <v>17</v>
      </c>
      <c r="S4" s="99"/>
      <c r="T4" s="98"/>
    </row>
    <row r="5" spans="1:20" ht="25.5" customHeight="1" x14ac:dyDescent="0.2">
      <c r="A5" s="434" t="s">
        <v>79</v>
      </c>
      <c r="B5" s="434"/>
      <c r="C5" s="434"/>
      <c r="D5" s="434"/>
      <c r="E5" s="434"/>
      <c r="F5" s="434"/>
      <c r="G5" s="434"/>
      <c r="H5" s="434"/>
      <c r="I5" s="434"/>
      <c r="J5" s="434"/>
      <c r="K5" s="434"/>
      <c r="L5" s="434"/>
      <c r="M5" s="434"/>
      <c r="N5" s="434"/>
      <c r="O5" s="434"/>
      <c r="P5" s="434"/>
      <c r="Q5" s="434"/>
      <c r="R5" s="434"/>
      <c r="S5" s="40"/>
    </row>
    <row r="6" spans="1:20" ht="25.5" customHeight="1" x14ac:dyDescent="0.2">
      <c r="A6" s="426" t="s">
        <v>0</v>
      </c>
      <c r="B6" s="426" t="s">
        <v>1</v>
      </c>
      <c r="C6" s="427" t="s">
        <v>3</v>
      </c>
      <c r="D6" s="427" t="s">
        <v>4</v>
      </c>
      <c r="E6" s="427" t="s">
        <v>19</v>
      </c>
      <c r="F6" s="427" t="s">
        <v>5</v>
      </c>
      <c r="G6" s="427" t="s">
        <v>2</v>
      </c>
      <c r="H6" s="427" t="s">
        <v>6</v>
      </c>
      <c r="I6" s="423" t="s">
        <v>7</v>
      </c>
      <c r="J6" s="422" t="s">
        <v>8</v>
      </c>
      <c r="K6" s="423" t="s">
        <v>9</v>
      </c>
      <c r="L6" s="423" t="s">
        <v>14</v>
      </c>
      <c r="M6" s="423" t="s">
        <v>10</v>
      </c>
      <c r="N6" s="421" t="s">
        <v>23</v>
      </c>
      <c r="O6" s="424" t="s">
        <v>22</v>
      </c>
      <c r="P6" s="424"/>
      <c r="Q6" s="424"/>
      <c r="R6" s="421" t="s">
        <v>24</v>
      </c>
      <c r="S6" s="421" t="s">
        <v>11</v>
      </c>
    </row>
    <row r="7" spans="1:20" ht="58.7" customHeight="1" x14ac:dyDescent="0.2">
      <c r="A7" s="426"/>
      <c r="B7" s="426"/>
      <c r="C7" s="427"/>
      <c r="D7" s="427"/>
      <c r="E7" s="427"/>
      <c r="F7" s="427"/>
      <c r="G7" s="427"/>
      <c r="H7" s="427"/>
      <c r="I7" s="423"/>
      <c r="J7" s="422"/>
      <c r="K7" s="423"/>
      <c r="L7" s="423"/>
      <c r="M7" s="423"/>
      <c r="N7" s="421"/>
      <c r="O7" s="39" t="s">
        <v>15</v>
      </c>
      <c r="P7" s="39" t="s">
        <v>21</v>
      </c>
      <c r="Q7" s="39" t="s">
        <v>12</v>
      </c>
      <c r="R7" s="421"/>
      <c r="S7" s="421"/>
    </row>
    <row r="8" spans="1:20" s="95" customFormat="1" ht="25.5" customHeight="1" x14ac:dyDescent="0.3">
      <c r="A8" s="97" t="s">
        <v>76</v>
      </c>
      <c r="B8" s="52"/>
      <c r="C8" s="52"/>
      <c r="D8" s="52"/>
      <c r="E8" s="52"/>
      <c r="F8" s="52"/>
      <c r="G8" s="52"/>
      <c r="H8" s="52"/>
      <c r="I8" s="52"/>
      <c r="J8" s="52"/>
      <c r="K8" s="52"/>
      <c r="L8" s="32">
        <f>SUM(L9:L13)</f>
        <v>29503</v>
      </c>
      <c r="M8" s="44"/>
      <c r="N8" s="32">
        <f>SUM(N9:N12)</f>
        <v>0</v>
      </c>
      <c r="O8" s="32">
        <f>SUM(O9:O13)</f>
        <v>29503</v>
      </c>
      <c r="P8" s="32">
        <f>SUM(P9:P12)</f>
        <v>0</v>
      </c>
      <c r="Q8" s="32">
        <f>SUM(Q9:Q13)</f>
        <v>29503</v>
      </c>
      <c r="R8" s="32">
        <f>SUM(R9:R12)</f>
        <v>0</v>
      </c>
      <c r="S8" s="33"/>
    </row>
    <row r="9" spans="1:20" s="70" customFormat="1" ht="61.5" customHeight="1" x14ac:dyDescent="0.2">
      <c r="A9" s="78">
        <v>1</v>
      </c>
      <c r="B9" s="78"/>
      <c r="C9" s="78">
        <v>6172</v>
      </c>
      <c r="D9" s="78">
        <v>6121</v>
      </c>
      <c r="E9" s="78">
        <v>61</v>
      </c>
      <c r="F9" s="78"/>
      <c r="G9" s="76">
        <v>60013000000</v>
      </c>
      <c r="H9" s="80" t="s">
        <v>70</v>
      </c>
      <c r="I9" s="366" t="s">
        <v>71</v>
      </c>
      <c r="J9" s="78"/>
      <c r="K9" s="78"/>
      <c r="L9" s="77">
        <v>4400</v>
      </c>
      <c r="M9" s="94">
        <v>2025</v>
      </c>
      <c r="N9" s="75">
        <v>0</v>
      </c>
      <c r="O9" s="74">
        <f>SUM(P9:Q9)</f>
        <v>4400</v>
      </c>
      <c r="P9" s="73">
        <v>0</v>
      </c>
      <c r="Q9" s="54">
        <v>4400</v>
      </c>
      <c r="R9" s="73">
        <f>L9-N9-O9</f>
        <v>0</v>
      </c>
      <c r="S9" s="72"/>
    </row>
    <row r="10" spans="1:20" ht="57" customHeight="1" x14ac:dyDescent="0.2">
      <c r="A10" s="78">
        <v>2</v>
      </c>
      <c r="B10" s="78"/>
      <c r="C10" s="78">
        <v>6172</v>
      </c>
      <c r="D10" s="78">
        <v>6121</v>
      </c>
      <c r="E10" s="78">
        <v>61</v>
      </c>
      <c r="F10" s="78"/>
      <c r="G10" s="94">
        <v>60013000000</v>
      </c>
      <c r="H10" s="80" t="s">
        <v>72</v>
      </c>
      <c r="I10" s="366" t="s">
        <v>73</v>
      </c>
      <c r="J10" s="78"/>
      <c r="K10" s="78"/>
      <c r="L10" s="77">
        <v>900</v>
      </c>
      <c r="M10" s="93">
        <v>2025</v>
      </c>
      <c r="N10" s="75">
        <v>0</v>
      </c>
      <c r="O10" s="74">
        <f t="shared" ref="O10" si="0">SUM(P10:Q10)</f>
        <v>900</v>
      </c>
      <c r="P10" s="75">
        <v>0</v>
      </c>
      <c r="Q10" s="55">
        <v>900</v>
      </c>
      <c r="R10" s="77">
        <f t="shared" ref="R10" si="1">L10-N10-O10</f>
        <v>0</v>
      </c>
      <c r="S10" s="72" t="s">
        <v>16</v>
      </c>
      <c r="T10" t="s">
        <v>18</v>
      </c>
    </row>
    <row r="11" spans="1:20" ht="64.5" customHeight="1" x14ac:dyDescent="0.2">
      <c r="A11" s="78">
        <v>3</v>
      </c>
      <c r="B11" s="78"/>
      <c r="C11" s="78">
        <v>6172</v>
      </c>
      <c r="D11" s="78">
        <v>6121</v>
      </c>
      <c r="E11" s="78">
        <v>61</v>
      </c>
      <c r="F11" s="78"/>
      <c r="G11" s="94">
        <v>60013000000</v>
      </c>
      <c r="H11" s="80" t="s">
        <v>74</v>
      </c>
      <c r="I11" s="367" t="s">
        <v>75</v>
      </c>
      <c r="J11" s="78"/>
      <c r="K11" s="78"/>
      <c r="L11" s="77">
        <v>10000</v>
      </c>
      <c r="M11" s="93">
        <v>2025</v>
      </c>
      <c r="N11" s="75">
        <v>0</v>
      </c>
      <c r="O11" s="74">
        <f t="shared" ref="O11" si="2">SUM(P11:Q11)</f>
        <v>10000</v>
      </c>
      <c r="P11" s="75">
        <v>0</v>
      </c>
      <c r="Q11" s="55">
        <v>10000</v>
      </c>
      <c r="R11" s="77">
        <f t="shared" ref="R11" si="3">L11-N11-O11</f>
        <v>0</v>
      </c>
      <c r="S11" s="72"/>
    </row>
    <row r="12" spans="1:20" ht="64.5" customHeight="1" x14ac:dyDescent="0.2">
      <c r="A12" s="78">
        <v>3</v>
      </c>
      <c r="B12" s="78"/>
      <c r="C12" s="78">
        <v>6172</v>
      </c>
      <c r="D12" s="78">
        <v>6123</v>
      </c>
      <c r="E12" s="78">
        <v>61</v>
      </c>
      <c r="F12" s="78"/>
      <c r="G12" s="94">
        <v>60013000000</v>
      </c>
      <c r="H12" s="80" t="s">
        <v>500</v>
      </c>
      <c r="I12" s="367" t="s">
        <v>501</v>
      </c>
      <c r="J12" s="78"/>
      <c r="K12" s="78"/>
      <c r="L12" s="77">
        <v>4900</v>
      </c>
      <c r="M12" s="93">
        <v>2025</v>
      </c>
      <c r="N12" s="75">
        <v>0</v>
      </c>
      <c r="O12" s="74">
        <f>SUM(P12:Q12)</f>
        <v>4900</v>
      </c>
      <c r="P12" s="75">
        <v>0</v>
      </c>
      <c r="Q12" s="55">
        <v>4900</v>
      </c>
      <c r="R12" s="77">
        <v>0</v>
      </c>
      <c r="S12" s="72"/>
    </row>
    <row r="13" spans="1:20" s="70" customFormat="1" ht="54.75" customHeight="1" x14ac:dyDescent="0.2">
      <c r="A13" s="78">
        <v>4</v>
      </c>
      <c r="B13" s="78"/>
      <c r="C13" s="78">
        <v>6172</v>
      </c>
      <c r="D13" s="78">
        <v>6121</v>
      </c>
      <c r="E13" s="78">
        <v>61</v>
      </c>
      <c r="F13" s="78"/>
      <c r="G13" s="76">
        <v>60013000000</v>
      </c>
      <c r="H13" s="80" t="s">
        <v>507</v>
      </c>
      <c r="I13" s="366" t="s">
        <v>508</v>
      </c>
      <c r="J13" s="78"/>
      <c r="K13" s="78"/>
      <c r="L13" s="77">
        <v>9303</v>
      </c>
      <c r="M13" s="94">
        <v>2025</v>
      </c>
      <c r="N13" s="75">
        <v>0</v>
      </c>
      <c r="O13" s="74">
        <v>9303</v>
      </c>
      <c r="P13" s="73">
        <v>0</v>
      </c>
      <c r="Q13" s="54">
        <v>9303</v>
      </c>
      <c r="R13" s="397">
        <v>0</v>
      </c>
      <c r="S13" s="398"/>
    </row>
    <row r="14" spans="1:20" s="95" customFormat="1" ht="25.5" customHeight="1" x14ac:dyDescent="0.3">
      <c r="A14" s="97" t="s">
        <v>69</v>
      </c>
      <c r="B14" s="96"/>
      <c r="C14" s="96"/>
      <c r="D14" s="96"/>
      <c r="E14" s="96"/>
      <c r="F14" s="96"/>
      <c r="G14" s="96"/>
      <c r="H14" s="96"/>
      <c r="I14" s="120"/>
      <c r="J14" s="52"/>
      <c r="K14" s="52"/>
      <c r="L14" s="32">
        <v>3980</v>
      </c>
      <c r="M14" s="44"/>
      <c r="N14" s="32">
        <f>SUM(N15:N16)</f>
        <v>0</v>
      </c>
      <c r="O14" s="32">
        <v>3980</v>
      </c>
      <c r="P14" s="32">
        <f>SUM(P15:P16)</f>
        <v>0</v>
      </c>
      <c r="Q14" s="32">
        <v>3980</v>
      </c>
      <c r="R14" s="32">
        <f>SUM(R15:R16)</f>
        <v>0</v>
      </c>
      <c r="S14" s="33"/>
    </row>
    <row r="15" spans="1:20" s="70" customFormat="1" ht="53.25" customHeight="1" x14ac:dyDescent="0.2">
      <c r="A15" s="78">
        <v>1</v>
      </c>
      <c r="B15" s="78"/>
      <c r="C15" s="78">
        <v>6172</v>
      </c>
      <c r="D15" s="78">
        <v>5171</v>
      </c>
      <c r="E15" s="78">
        <v>51</v>
      </c>
      <c r="F15" s="78"/>
      <c r="G15" s="76">
        <v>12010000000</v>
      </c>
      <c r="H15" s="80" t="s">
        <v>63</v>
      </c>
      <c r="I15" s="366" t="s">
        <v>64</v>
      </c>
      <c r="J15" s="78"/>
      <c r="K15" s="78"/>
      <c r="L15" s="77">
        <v>2080</v>
      </c>
      <c r="M15" s="94">
        <v>2025</v>
      </c>
      <c r="N15" s="75">
        <v>0</v>
      </c>
      <c r="O15" s="74">
        <f t="shared" ref="O15:O17" si="4">SUM(P15:Q15)</f>
        <v>2080</v>
      </c>
      <c r="P15" s="73">
        <v>0</v>
      </c>
      <c r="Q15" s="54">
        <v>2080</v>
      </c>
      <c r="R15" s="73">
        <f t="shared" ref="R15:R17" si="5">L15-N15-O15</f>
        <v>0</v>
      </c>
      <c r="S15" s="72"/>
    </row>
    <row r="16" spans="1:20" ht="48.75" customHeight="1" x14ac:dyDescent="0.2">
      <c r="A16" s="78">
        <v>2</v>
      </c>
      <c r="B16" s="78"/>
      <c r="C16" s="78">
        <v>6172</v>
      </c>
      <c r="D16" s="78">
        <v>5171</v>
      </c>
      <c r="E16" s="78">
        <v>51</v>
      </c>
      <c r="F16" s="78"/>
      <c r="G16" s="94">
        <v>12010000000</v>
      </c>
      <c r="H16" s="80" t="s">
        <v>65</v>
      </c>
      <c r="I16" s="367" t="s">
        <v>66</v>
      </c>
      <c r="J16" s="78"/>
      <c r="K16" s="78"/>
      <c r="L16" s="77">
        <v>1500</v>
      </c>
      <c r="M16" s="93">
        <v>2025</v>
      </c>
      <c r="N16" s="75">
        <v>0</v>
      </c>
      <c r="O16" s="74">
        <f t="shared" si="4"/>
        <v>1500</v>
      </c>
      <c r="P16" s="75">
        <v>0</v>
      </c>
      <c r="Q16" s="55">
        <v>1500</v>
      </c>
      <c r="R16" s="77">
        <f t="shared" si="5"/>
        <v>0</v>
      </c>
      <c r="S16" s="72"/>
    </row>
    <row r="17" spans="1:20" ht="49.5" customHeight="1" x14ac:dyDescent="0.2">
      <c r="A17" s="78">
        <v>3</v>
      </c>
      <c r="B17" s="78"/>
      <c r="C17" s="78">
        <v>6172</v>
      </c>
      <c r="D17" s="78">
        <v>5171</v>
      </c>
      <c r="E17" s="78">
        <v>51</v>
      </c>
      <c r="F17" s="78"/>
      <c r="G17" s="94">
        <v>1201000000</v>
      </c>
      <c r="H17" s="80" t="s">
        <v>67</v>
      </c>
      <c r="I17" s="367" t="s">
        <v>68</v>
      </c>
      <c r="J17" s="78"/>
      <c r="K17" s="78"/>
      <c r="L17" s="77">
        <v>400</v>
      </c>
      <c r="M17" s="93">
        <v>2025</v>
      </c>
      <c r="N17" s="75">
        <v>0</v>
      </c>
      <c r="O17" s="74">
        <f t="shared" si="4"/>
        <v>400</v>
      </c>
      <c r="P17" s="75">
        <v>0</v>
      </c>
      <c r="Q17" s="55">
        <v>400</v>
      </c>
      <c r="R17" s="77">
        <f t="shared" si="5"/>
        <v>0</v>
      </c>
      <c r="S17" s="72"/>
    </row>
    <row r="18" spans="1:20" ht="35.25" customHeight="1" x14ac:dyDescent="0.2">
      <c r="A18" s="53" t="s">
        <v>78</v>
      </c>
      <c r="B18" s="53"/>
      <c r="C18" s="53"/>
      <c r="D18" s="53"/>
      <c r="E18" s="53"/>
      <c r="F18" s="53"/>
      <c r="G18" s="53"/>
      <c r="H18" s="53"/>
      <c r="I18" s="53"/>
      <c r="J18" s="53"/>
      <c r="K18" s="53"/>
      <c r="L18" s="29">
        <f>L14+L8</f>
        <v>33483</v>
      </c>
      <c r="M18" s="45"/>
      <c r="N18" s="29">
        <f t="shared" ref="N18:R18" si="6">N14+N8</f>
        <v>0</v>
      </c>
      <c r="O18" s="29">
        <f t="shared" si="6"/>
        <v>33483</v>
      </c>
      <c r="P18" s="29">
        <f t="shared" si="6"/>
        <v>0</v>
      </c>
      <c r="Q18" s="29">
        <f>Q14+Q8</f>
        <v>33483</v>
      </c>
      <c r="R18" s="29">
        <f t="shared" si="6"/>
        <v>0</v>
      </c>
      <c r="S18" s="26"/>
    </row>
    <row r="19" spans="1:20" s="57" customFormat="1" x14ac:dyDescent="0.2">
      <c r="A19" s="59"/>
      <c r="B19" s="59"/>
      <c r="C19" s="59"/>
      <c r="D19" s="59"/>
      <c r="E19" s="59"/>
      <c r="F19" s="59"/>
      <c r="G19" s="59"/>
      <c r="H19" s="68"/>
      <c r="I19" s="59"/>
      <c r="J19" s="67"/>
      <c r="K19" s="66"/>
      <c r="L19" s="65"/>
      <c r="M19" s="64"/>
      <c r="N19" s="63"/>
      <c r="S19" s="56"/>
      <c r="T19"/>
    </row>
    <row r="20" spans="1:20" s="57" customFormat="1" x14ac:dyDescent="0.2">
      <c r="A20" s="59"/>
      <c r="B20" s="59"/>
      <c r="C20" s="59"/>
      <c r="D20" s="59"/>
      <c r="E20" s="59"/>
      <c r="F20" s="59"/>
      <c r="G20" s="59"/>
      <c r="H20" s="59"/>
      <c r="I20" s="59"/>
      <c r="J20" s="62"/>
      <c r="K20" s="61"/>
      <c r="L20" s="60"/>
      <c r="M20" s="58"/>
      <c r="S20" s="56"/>
      <c r="T20"/>
    </row>
    <row r="21" spans="1:20" s="57" customFormat="1" x14ac:dyDescent="0.2">
      <c r="A21" s="59"/>
      <c r="B21" s="59"/>
      <c r="C21" s="59"/>
      <c r="D21" s="59"/>
      <c r="E21" s="59"/>
      <c r="F21" s="59"/>
      <c r="G21" s="59"/>
      <c r="H21" s="59"/>
      <c r="I21" s="59"/>
      <c r="J21" s="62"/>
      <c r="K21" s="61"/>
      <c r="L21" s="60"/>
      <c r="M21" s="58"/>
      <c r="S21" s="56"/>
      <c r="T21"/>
    </row>
    <row r="22" spans="1:20" s="57" customFormat="1" x14ac:dyDescent="0.2">
      <c r="A22" s="59"/>
      <c r="B22" s="59"/>
      <c r="C22" s="59"/>
      <c r="D22" s="59"/>
      <c r="E22" s="59"/>
      <c r="F22" s="59"/>
      <c r="G22" s="59"/>
      <c r="H22" s="59"/>
      <c r="I22" s="59"/>
      <c r="J22"/>
      <c r="K22" s="61"/>
      <c r="L22" s="60"/>
      <c r="M22" s="58"/>
      <c r="S22" s="56"/>
      <c r="T22"/>
    </row>
    <row r="23" spans="1:20" s="57" customFormat="1" x14ac:dyDescent="0.2">
      <c r="A23" s="59"/>
      <c r="B23" s="59"/>
      <c r="C23" s="59"/>
      <c r="D23" s="59"/>
      <c r="E23" s="59"/>
      <c r="F23" s="59"/>
      <c r="G23" s="59"/>
      <c r="H23" s="59"/>
      <c r="I23" s="59"/>
      <c r="J23"/>
      <c r="K23" s="61"/>
      <c r="L23" s="60"/>
      <c r="M23" s="58"/>
      <c r="S23" s="56"/>
      <c r="T23"/>
    </row>
    <row r="24" spans="1:20" s="57" customFormat="1" x14ac:dyDescent="0.2">
      <c r="A24" s="59"/>
      <c r="B24" s="59"/>
      <c r="C24" s="59"/>
      <c r="D24" s="59"/>
      <c r="E24" s="59"/>
      <c r="F24" s="59"/>
      <c r="G24" s="59"/>
      <c r="H24" s="59"/>
      <c r="I24" s="59"/>
      <c r="J24"/>
      <c r="K24" s="61"/>
      <c r="L24" s="60"/>
      <c r="M24" s="58"/>
      <c r="S24" s="56"/>
      <c r="T24"/>
    </row>
    <row r="25" spans="1:20" s="57" customFormat="1" x14ac:dyDescent="0.2">
      <c r="A25" s="59"/>
      <c r="B25" s="59"/>
      <c r="C25" s="59"/>
      <c r="D25" s="59"/>
      <c r="E25" s="59"/>
      <c r="F25" s="59"/>
      <c r="G25" s="59"/>
      <c r="H25" s="59"/>
      <c r="I25" s="59"/>
      <c r="J25"/>
      <c r="K25" s="61"/>
      <c r="L25" s="60"/>
      <c r="M25" s="58"/>
      <c r="S25" s="56"/>
      <c r="T25"/>
    </row>
    <row r="26" spans="1:20" s="57" customFormat="1" x14ac:dyDescent="0.2">
      <c r="A26" s="59"/>
      <c r="B26" s="59"/>
      <c r="C26" s="59"/>
      <c r="D26" s="59"/>
      <c r="E26" s="59"/>
      <c r="F26" s="59"/>
      <c r="G26" s="59"/>
      <c r="H26" s="59"/>
      <c r="I26" s="59"/>
      <c r="J26"/>
      <c r="K26" s="61"/>
      <c r="L26" s="60"/>
      <c r="M26" s="58"/>
      <c r="S26" s="56"/>
      <c r="T26"/>
    </row>
    <row r="27" spans="1:20" s="57" customFormat="1" x14ac:dyDescent="0.2">
      <c r="A27" s="59"/>
      <c r="B27" s="59"/>
      <c r="C27" s="59"/>
      <c r="D27" s="59"/>
      <c r="E27" s="59"/>
      <c r="F27" s="59"/>
      <c r="G27" s="59"/>
      <c r="H27" s="59"/>
      <c r="I27" s="59"/>
      <c r="J27"/>
      <c r="K27" s="61"/>
      <c r="L27" s="60"/>
      <c r="M27" s="58"/>
      <c r="S27" s="56"/>
      <c r="T27"/>
    </row>
    <row r="28" spans="1:20" s="57" customFormat="1" x14ac:dyDescent="0.2">
      <c r="A28" s="59"/>
      <c r="B28" s="59"/>
      <c r="C28" s="59"/>
      <c r="D28" s="59"/>
      <c r="E28" s="59"/>
      <c r="F28" s="59"/>
      <c r="G28" s="59"/>
      <c r="H28" s="59"/>
      <c r="I28" s="59"/>
      <c r="J28"/>
      <c r="K28" s="61"/>
      <c r="L28" s="60"/>
      <c r="M28" s="58"/>
      <c r="S28" s="56"/>
      <c r="T28"/>
    </row>
    <row r="29" spans="1:20" s="57" customFormat="1" x14ac:dyDescent="0.2">
      <c r="A29" s="59"/>
      <c r="B29" s="59"/>
      <c r="C29" s="59"/>
      <c r="D29" s="59"/>
      <c r="E29" s="59"/>
      <c r="F29" s="59"/>
      <c r="G29" s="59"/>
      <c r="H29" s="59"/>
      <c r="I29" s="59"/>
      <c r="J29"/>
      <c r="K29" s="61"/>
      <c r="L29" s="60"/>
      <c r="M29" s="58"/>
      <c r="S29" s="56"/>
      <c r="T29"/>
    </row>
    <row r="30" spans="1:20" s="57" customFormat="1" x14ac:dyDescent="0.2">
      <c r="A30" s="59"/>
      <c r="B30" s="59"/>
      <c r="C30" s="59"/>
      <c r="D30" s="59"/>
      <c r="E30" s="59"/>
      <c r="F30" s="59"/>
      <c r="G30" s="59"/>
      <c r="H30" s="59"/>
      <c r="I30" s="59"/>
      <c r="J30"/>
      <c r="K30" s="61"/>
      <c r="L30" s="60"/>
      <c r="M30" s="58"/>
      <c r="S30" s="56"/>
      <c r="T30"/>
    </row>
    <row r="31" spans="1:20" s="57" customFormat="1" x14ac:dyDescent="0.2">
      <c r="A31" s="59"/>
      <c r="B31" s="59"/>
      <c r="C31" s="59"/>
      <c r="D31" s="59"/>
      <c r="E31" s="59"/>
      <c r="F31" s="59"/>
      <c r="G31" s="59"/>
      <c r="H31" s="59"/>
      <c r="I31" s="59"/>
      <c r="J31"/>
      <c r="K31" s="61"/>
      <c r="L31" s="60"/>
      <c r="M31" s="58"/>
      <c r="S31" s="56"/>
      <c r="T31"/>
    </row>
    <row r="32" spans="1:20" s="57" customFormat="1" x14ac:dyDescent="0.2">
      <c r="A32" s="59"/>
      <c r="B32" s="59"/>
      <c r="C32" s="59"/>
      <c r="D32" s="59"/>
      <c r="E32" s="59"/>
      <c r="F32" s="59"/>
      <c r="G32" s="59"/>
      <c r="H32" s="59"/>
      <c r="I32" s="59"/>
      <c r="J32"/>
      <c r="K32" s="61"/>
      <c r="L32" s="60"/>
      <c r="M32" s="58"/>
      <c r="S32" s="56"/>
      <c r="T32"/>
    </row>
    <row r="33" spans="1:20" s="57" customFormat="1" x14ac:dyDescent="0.2">
      <c r="A33" s="59"/>
      <c r="B33" s="59"/>
      <c r="C33" s="59"/>
      <c r="D33" s="59"/>
      <c r="E33" s="59"/>
      <c r="F33" s="59"/>
      <c r="G33" s="59"/>
      <c r="H33" s="59"/>
      <c r="I33" s="59"/>
      <c r="J33"/>
      <c r="K33" s="61"/>
      <c r="L33" s="60"/>
      <c r="M33" s="58"/>
      <c r="S33" s="56"/>
      <c r="T33"/>
    </row>
    <row r="34" spans="1:20" s="57" customFormat="1" x14ac:dyDescent="0.2">
      <c r="A34" s="59"/>
      <c r="B34" s="59"/>
      <c r="C34" s="59"/>
      <c r="D34" s="59"/>
      <c r="E34" s="59"/>
      <c r="F34" s="59"/>
      <c r="G34" s="59"/>
      <c r="H34" s="59"/>
      <c r="I34" s="59"/>
      <c r="J34"/>
      <c r="K34" s="61"/>
      <c r="L34" s="60"/>
      <c r="M34" s="58"/>
      <c r="S34" s="56"/>
      <c r="T34"/>
    </row>
    <row r="35" spans="1:20" s="57" customFormat="1" x14ac:dyDescent="0.2">
      <c r="A35" s="59"/>
      <c r="B35" s="59"/>
      <c r="C35" s="59"/>
      <c r="D35" s="59"/>
      <c r="E35" s="59"/>
      <c r="F35" s="59"/>
      <c r="G35" s="59"/>
      <c r="H35" s="59"/>
      <c r="I35" s="59"/>
      <c r="J35"/>
      <c r="K35" s="61"/>
      <c r="L35" s="60"/>
      <c r="M35" s="58"/>
      <c r="S35" s="56"/>
      <c r="T35"/>
    </row>
    <row r="36" spans="1:20" s="57" customFormat="1" x14ac:dyDescent="0.2">
      <c r="A36" s="59"/>
      <c r="B36" s="59"/>
      <c r="C36" s="59"/>
      <c r="D36" s="59"/>
      <c r="E36" s="59"/>
      <c r="F36" s="59"/>
      <c r="G36" s="59"/>
      <c r="H36" s="59"/>
      <c r="I36" s="59"/>
      <c r="J36"/>
      <c r="K36" s="61"/>
      <c r="L36" s="60"/>
      <c r="M36" s="58"/>
      <c r="S36" s="56"/>
      <c r="T36"/>
    </row>
    <row r="37" spans="1:20" s="57" customFormat="1" x14ac:dyDescent="0.2">
      <c r="A37" s="59"/>
      <c r="B37" s="59"/>
      <c r="C37" s="59"/>
      <c r="D37" s="59"/>
      <c r="E37" s="59"/>
      <c r="F37" s="59"/>
      <c r="G37" s="59"/>
      <c r="H37" s="59"/>
      <c r="I37" s="59"/>
      <c r="J37"/>
      <c r="K37" s="61"/>
      <c r="L37" s="60"/>
      <c r="M37" s="58"/>
      <c r="S37" s="56"/>
      <c r="T37"/>
    </row>
    <row r="38" spans="1:20" s="57" customFormat="1" x14ac:dyDescent="0.2">
      <c r="A38" s="59"/>
      <c r="B38" s="59"/>
      <c r="C38" s="59"/>
      <c r="D38" s="59"/>
      <c r="E38" s="59"/>
      <c r="F38" s="59"/>
      <c r="G38" s="59"/>
      <c r="H38" s="59"/>
      <c r="I38" s="59"/>
      <c r="J38"/>
      <c r="K38" s="61"/>
      <c r="L38" s="60"/>
      <c r="M38" s="58"/>
      <c r="S38" s="56"/>
      <c r="T38"/>
    </row>
    <row r="39" spans="1:20" s="57" customFormat="1" x14ac:dyDescent="0.2">
      <c r="A39"/>
      <c r="B39"/>
      <c r="C39"/>
      <c r="D39"/>
      <c r="E39"/>
      <c r="F39"/>
      <c r="G39"/>
      <c r="H39"/>
      <c r="I39"/>
      <c r="J39"/>
      <c r="K39" s="59"/>
      <c r="L39" s="60"/>
      <c r="M39" s="58"/>
      <c r="S39" s="56"/>
      <c r="T39"/>
    </row>
    <row r="40" spans="1:20" s="57" customFormat="1" x14ac:dyDescent="0.2">
      <c r="A40"/>
      <c r="B40"/>
      <c r="C40"/>
      <c r="D40"/>
      <c r="E40"/>
      <c r="F40"/>
      <c r="G40"/>
      <c r="H40"/>
      <c r="I40"/>
      <c r="J40"/>
      <c r="K40" s="59"/>
      <c r="L40" s="60"/>
      <c r="M40" s="58"/>
      <c r="S40" s="56"/>
      <c r="T40"/>
    </row>
  </sheetData>
  <mergeCells count="18">
    <mergeCell ref="A5:R5"/>
    <mergeCell ref="A6:A7"/>
    <mergeCell ref="B6:B7"/>
    <mergeCell ref="C6:C7"/>
    <mergeCell ref="D6:D7"/>
    <mergeCell ref="E6:E7"/>
    <mergeCell ref="F6:F7"/>
    <mergeCell ref="G6:G7"/>
    <mergeCell ref="H6:H7"/>
    <mergeCell ref="I6:I7"/>
    <mergeCell ref="R6:R7"/>
    <mergeCell ref="S6:S7"/>
    <mergeCell ref="J6:J7"/>
    <mergeCell ref="K6:K7"/>
    <mergeCell ref="L6:L7"/>
    <mergeCell ref="M6:M7"/>
    <mergeCell ref="N6:N7"/>
    <mergeCell ref="O6:Q6"/>
  </mergeCells>
  <pageMargins left="0.39370078740157483" right="0.39370078740157483" top="0.78740157480314965" bottom="0.78740157480314965" header="0.31496062992125984" footer="0.31496062992125984"/>
  <pageSetup paperSize="9" scale="50" firstPageNumber="148" fitToHeight="0" orientation="landscape" useFirstPageNumber="1" r:id="rId1"/>
  <headerFooter>
    <oddFooter xml:space="preserve">&amp;L&amp;"Arial,Kurzíva"&amp;12Zastupitelstvo Olomouckého kraje 16.12.2024
10.1. - Rozpočet Olomouckého kraje na rok 2025 - návrh rozpočtu 
Příloha č. 5b) - Nové investice a opravy&amp;R&amp;"Arial,Kurzíva"&amp;11Strana &amp;P (celkem 205)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F9714-14FE-42D2-9249-F8D11404C8C7}">
  <sheetPr>
    <tabColor theme="0" tint="-0.14999847407452621"/>
    <pageSetUpPr fitToPage="1"/>
  </sheetPr>
  <dimension ref="A1:T37"/>
  <sheetViews>
    <sheetView showGridLines="0" view="pageBreakPreview" zoomScale="70" zoomScaleNormal="66" zoomScaleSheetLayoutView="70" workbookViewId="0">
      <pane ySplit="7" topLeftCell="A8" activePane="bottomLeft" state="frozenSplit"/>
      <selection activeCell="G22" sqref="G22"/>
      <selection pane="bottomLeft" activeCell="G22" sqref="G22"/>
    </sheetView>
  </sheetViews>
  <sheetFormatPr defaultColWidth="25.85546875" defaultRowHeight="20.25" outlineLevelCol="1" x14ac:dyDescent="0.3"/>
  <cols>
    <col min="1" max="1" width="10.42578125" style="171" customWidth="1"/>
    <col min="2" max="2" width="8.42578125" style="171" customWidth="1"/>
    <col min="3" max="3" width="12.5703125" style="171" hidden="1" customWidth="1" outlineLevel="1"/>
    <col min="4" max="4" width="9.5703125" style="171" hidden="1" customWidth="1" outlineLevel="1"/>
    <col min="5" max="5" width="8" style="171" customWidth="1" collapsed="1"/>
    <col min="6" max="6" width="6.140625" style="171" hidden="1" customWidth="1" outlineLevel="1"/>
    <col min="7" max="7" width="24.5703125" style="171" hidden="1" customWidth="1" outlineLevel="1"/>
    <col min="8" max="8" width="64" style="171" customWidth="1" collapsed="1"/>
    <col min="9" max="9" width="71.28515625" style="171" customWidth="1"/>
    <col min="10" max="10" width="11.140625" style="171" customWidth="1"/>
    <col min="11" max="11" width="11.42578125" style="165" customWidth="1"/>
    <col min="12" max="12" width="14.28515625" style="166" customWidth="1"/>
    <col min="13" max="13" width="17.42578125" style="195" customWidth="1"/>
    <col min="14" max="14" width="14.5703125" style="166" customWidth="1"/>
    <col min="15" max="15" width="16.85546875" style="166" customWidth="1"/>
    <col min="16" max="16" width="20" style="166" customWidth="1"/>
    <col min="17" max="17" width="19.42578125" style="166" customWidth="1"/>
    <col min="18" max="18" width="21.7109375" style="166" customWidth="1"/>
    <col min="19" max="19" width="22.42578125" style="192" bestFit="1" customWidth="1"/>
    <col min="20" max="20" width="12.85546875" style="171" bestFit="1" customWidth="1"/>
    <col min="21" max="16384" width="25.85546875" style="171"/>
  </cols>
  <sheetData>
    <row r="1" spans="1:20" x14ac:dyDescent="0.3">
      <c r="A1" s="115" t="s">
        <v>110</v>
      </c>
      <c r="B1" s="163"/>
      <c r="C1" s="163"/>
      <c r="D1" s="163"/>
      <c r="E1" s="163"/>
      <c r="F1" s="163"/>
      <c r="G1" s="163"/>
      <c r="H1" s="163"/>
      <c r="I1" s="164"/>
      <c r="J1" s="163"/>
      <c r="M1" s="167"/>
      <c r="N1" s="168"/>
      <c r="P1" s="168"/>
      <c r="Q1" s="168"/>
      <c r="R1" s="168"/>
      <c r="S1" s="169"/>
      <c r="T1" s="170"/>
    </row>
    <row r="2" spans="1:20" x14ac:dyDescent="0.3">
      <c r="A2" s="102" t="s">
        <v>20</v>
      </c>
      <c r="B2" s="102"/>
      <c r="C2" s="102"/>
      <c r="D2" s="202"/>
      <c r="E2" s="102"/>
      <c r="F2" s="102"/>
      <c r="G2" s="102"/>
      <c r="H2" s="102" t="s">
        <v>111</v>
      </c>
      <c r="I2" s="119" t="s">
        <v>112</v>
      </c>
      <c r="J2" s="203"/>
      <c r="M2" s="173"/>
      <c r="N2" s="174"/>
      <c r="P2" s="174"/>
      <c r="Q2" s="174"/>
      <c r="R2" s="174"/>
      <c r="S2" s="175"/>
      <c r="T2" s="170"/>
    </row>
    <row r="3" spans="1:20" ht="17.25" customHeight="1" x14ac:dyDescent="0.3">
      <c r="A3" s="102"/>
      <c r="B3" s="102"/>
      <c r="C3" s="102"/>
      <c r="D3" s="202"/>
      <c r="E3" s="102"/>
      <c r="F3" s="102"/>
      <c r="G3" s="102"/>
      <c r="H3" s="102" t="s">
        <v>56</v>
      </c>
      <c r="I3" s="103"/>
      <c r="J3" s="102"/>
      <c r="M3" s="173"/>
      <c r="N3" s="174"/>
      <c r="P3" s="174"/>
      <c r="Q3" s="174"/>
      <c r="S3" s="175"/>
      <c r="T3" s="170"/>
    </row>
    <row r="4" spans="1:20" ht="17.25" customHeight="1" x14ac:dyDescent="0.3">
      <c r="A4" s="172"/>
      <c r="B4" s="172"/>
      <c r="C4" s="172"/>
      <c r="D4" s="172"/>
      <c r="E4" s="172"/>
      <c r="F4" s="172"/>
      <c r="G4" s="172"/>
      <c r="H4" s="172"/>
      <c r="I4" s="176"/>
      <c r="J4" s="172"/>
      <c r="M4" s="173"/>
      <c r="N4" s="174"/>
      <c r="P4" s="174"/>
      <c r="Q4" s="174"/>
      <c r="R4" s="204" t="s">
        <v>17</v>
      </c>
      <c r="S4" s="175"/>
      <c r="T4" s="170"/>
    </row>
    <row r="5" spans="1:20" ht="25.5" customHeight="1" x14ac:dyDescent="0.3">
      <c r="A5" s="439" t="s">
        <v>113</v>
      </c>
      <c r="B5" s="439"/>
      <c r="C5" s="439"/>
      <c r="D5" s="439"/>
      <c r="E5" s="439"/>
      <c r="F5" s="439"/>
      <c r="G5" s="439"/>
      <c r="H5" s="439"/>
      <c r="I5" s="439"/>
      <c r="J5" s="439"/>
      <c r="K5" s="439"/>
      <c r="L5" s="439"/>
      <c r="M5" s="439"/>
      <c r="N5" s="439"/>
      <c r="O5" s="439"/>
      <c r="P5" s="439"/>
      <c r="Q5" s="439"/>
      <c r="R5" s="439"/>
      <c r="S5" s="177"/>
    </row>
    <row r="6" spans="1:20" s="197" customFormat="1" ht="25.5" customHeight="1" x14ac:dyDescent="0.2">
      <c r="A6" s="426" t="s">
        <v>0</v>
      </c>
      <c r="B6" s="426" t="s">
        <v>1</v>
      </c>
      <c r="C6" s="427" t="s">
        <v>3</v>
      </c>
      <c r="D6" s="427" t="s">
        <v>4</v>
      </c>
      <c r="E6" s="427" t="s">
        <v>19</v>
      </c>
      <c r="F6" s="427" t="s">
        <v>5</v>
      </c>
      <c r="G6" s="427" t="s">
        <v>2</v>
      </c>
      <c r="H6" s="427" t="s">
        <v>6</v>
      </c>
      <c r="I6" s="423" t="s">
        <v>7</v>
      </c>
      <c r="J6" s="422" t="s">
        <v>8</v>
      </c>
      <c r="K6" s="423" t="s">
        <v>9</v>
      </c>
      <c r="L6" s="423" t="s">
        <v>14</v>
      </c>
      <c r="M6" s="423" t="s">
        <v>10</v>
      </c>
      <c r="N6" s="421" t="s">
        <v>23</v>
      </c>
      <c r="O6" s="438" t="s">
        <v>22</v>
      </c>
      <c r="P6" s="438"/>
      <c r="Q6" s="438"/>
      <c r="R6" s="421" t="s">
        <v>24</v>
      </c>
      <c r="S6" s="421" t="s">
        <v>11</v>
      </c>
    </row>
    <row r="7" spans="1:20" s="197" customFormat="1" ht="58.7" customHeight="1" x14ac:dyDescent="0.2">
      <c r="A7" s="426"/>
      <c r="B7" s="426"/>
      <c r="C7" s="427"/>
      <c r="D7" s="427"/>
      <c r="E7" s="427"/>
      <c r="F7" s="427"/>
      <c r="G7" s="427"/>
      <c r="H7" s="427"/>
      <c r="I7" s="423"/>
      <c r="J7" s="422"/>
      <c r="K7" s="423"/>
      <c r="L7" s="423"/>
      <c r="M7" s="423"/>
      <c r="N7" s="421"/>
      <c r="O7" s="39" t="s">
        <v>15</v>
      </c>
      <c r="P7" s="39" t="s">
        <v>21</v>
      </c>
      <c r="Q7" s="39" t="s">
        <v>12</v>
      </c>
      <c r="R7" s="421"/>
      <c r="S7" s="421"/>
    </row>
    <row r="8" spans="1:20" s="95" customFormat="1" ht="25.5" customHeight="1" x14ac:dyDescent="0.3">
      <c r="A8" s="52" t="s">
        <v>13</v>
      </c>
      <c r="B8" s="52"/>
      <c r="C8" s="52"/>
      <c r="D8" s="52"/>
      <c r="E8" s="52"/>
      <c r="F8" s="52"/>
      <c r="G8" s="52"/>
      <c r="H8" s="52"/>
      <c r="I8" s="52"/>
      <c r="J8" s="52"/>
      <c r="K8" s="52"/>
      <c r="L8" s="32">
        <f>SUM(L9:L14)</f>
        <v>27414</v>
      </c>
      <c r="M8" s="44"/>
      <c r="N8" s="32">
        <f>SUM(N9:N14)</f>
        <v>0</v>
      </c>
      <c r="O8" s="32">
        <f>SUM(O9:O14)</f>
        <v>27414</v>
      </c>
      <c r="P8" s="32">
        <f>SUM(P9:P14)</f>
        <v>0</v>
      </c>
      <c r="Q8" s="32">
        <f>SUM(Q9:Q14)</f>
        <v>27414</v>
      </c>
      <c r="R8" s="32">
        <f>SUM(R9:R14)</f>
        <v>0</v>
      </c>
      <c r="S8" s="33"/>
    </row>
    <row r="9" spans="1:20" s="181" customFormat="1" ht="99.75" customHeight="1" x14ac:dyDescent="0.2">
      <c r="A9" s="198">
        <v>1</v>
      </c>
      <c r="B9" s="200" t="s">
        <v>38</v>
      </c>
      <c r="C9" s="200">
        <v>6172</v>
      </c>
      <c r="D9" s="200">
        <v>6111</v>
      </c>
      <c r="E9" s="200">
        <v>61</v>
      </c>
      <c r="F9" s="178">
        <v>16</v>
      </c>
      <c r="G9" s="179" t="s">
        <v>114</v>
      </c>
      <c r="H9" s="201" t="s">
        <v>115</v>
      </c>
      <c r="I9" s="196" t="s">
        <v>116</v>
      </c>
      <c r="J9" s="198"/>
      <c r="K9" s="198"/>
      <c r="L9" s="77">
        <v>3000</v>
      </c>
      <c r="M9" s="199">
        <v>2025</v>
      </c>
      <c r="N9" s="77">
        <v>0</v>
      </c>
      <c r="O9" s="74">
        <v>3000</v>
      </c>
      <c r="P9" s="73">
        <v>0</v>
      </c>
      <c r="Q9" s="54">
        <v>3000</v>
      </c>
      <c r="R9" s="73">
        <v>0</v>
      </c>
      <c r="S9" s="180"/>
    </row>
    <row r="10" spans="1:20" ht="78" customHeight="1" x14ac:dyDescent="0.3">
      <c r="A10" s="198">
        <v>2</v>
      </c>
      <c r="B10" s="200" t="s">
        <v>38</v>
      </c>
      <c r="C10" s="200">
        <v>6172</v>
      </c>
      <c r="D10" s="200">
        <v>6125</v>
      </c>
      <c r="E10" s="200">
        <v>61</v>
      </c>
      <c r="F10" s="178">
        <v>16</v>
      </c>
      <c r="G10" s="179" t="s">
        <v>114</v>
      </c>
      <c r="H10" s="201" t="s">
        <v>117</v>
      </c>
      <c r="I10" s="196" t="s">
        <v>118</v>
      </c>
      <c r="J10" s="198"/>
      <c r="K10" s="198"/>
      <c r="L10" s="77">
        <v>17000</v>
      </c>
      <c r="M10" s="198">
        <v>2025</v>
      </c>
      <c r="N10" s="77">
        <v>0</v>
      </c>
      <c r="O10" s="74">
        <v>17000</v>
      </c>
      <c r="P10" s="77">
        <v>0</v>
      </c>
      <c r="Q10" s="55">
        <v>17000</v>
      </c>
      <c r="R10" s="77">
        <v>0</v>
      </c>
      <c r="S10" s="180"/>
    </row>
    <row r="11" spans="1:20" ht="65.25" customHeight="1" x14ac:dyDescent="0.3">
      <c r="A11" s="198">
        <v>3</v>
      </c>
      <c r="B11" s="200" t="s">
        <v>38</v>
      </c>
      <c r="C11" s="200">
        <v>6172</v>
      </c>
      <c r="D11" s="200">
        <v>6125</v>
      </c>
      <c r="E11" s="200">
        <v>61</v>
      </c>
      <c r="F11" s="178">
        <v>16</v>
      </c>
      <c r="G11" s="179" t="s">
        <v>114</v>
      </c>
      <c r="H11" s="201" t="s">
        <v>119</v>
      </c>
      <c r="I11" s="196" t="s">
        <v>120</v>
      </c>
      <c r="J11" s="198"/>
      <c r="K11" s="198"/>
      <c r="L11" s="77">
        <v>800</v>
      </c>
      <c r="M11" s="198">
        <v>2025</v>
      </c>
      <c r="N11" s="77">
        <v>0</v>
      </c>
      <c r="O11" s="74">
        <v>800</v>
      </c>
      <c r="P11" s="77">
        <v>0</v>
      </c>
      <c r="Q11" s="55">
        <v>800</v>
      </c>
      <c r="R11" s="77">
        <v>0</v>
      </c>
      <c r="S11" s="180"/>
    </row>
    <row r="12" spans="1:20" ht="48" customHeight="1" x14ac:dyDescent="0.3">
      <c r="A12" s="198">
        <v>4</v>
      </c>
      <c r="B12" s="200" t="s">
        <v>38</v>
      </c>
      <c r="C12" s="200">
        <v>6172</v>
      </c>
      <c r="D12" s="200">
        <v>6111</v>
      </c>
      <c r="E12" s="200">
        <v>61</v>
      </c>
      <c r="F12" s="178">
        <v>16</v>
      </c>
      <c r="G12" s="179" t="s">
        <v>114</v>
      </c>
      <c r="H12" s="201" t="s">
        <v>121</v>
      </c>
      <c r="I12" s="196" t="s">
        <v>122</v>
      </c>
      <c r="J12" s="198"/>
      <c r="K12" s="198"/>
      <c r="L12" s="77">
        <v>200</v>
      </c>
      <c r="M12" s="198">
        <v>2025</v>
      </c>
      <c r="N12" s="77">
        <v>0</v>
      </c>
      <c r="O12" s="74">
        <v>200</v>
      </c>
      <c r="P12" s="77">
        <v>0</v>
      </c>
      <c r="Q12" s="55">
        <v>200</v>
      </c>
      <c r="R12" s="77">
        <v>0</v>
      </c>
      <c r="S12" s="180"/>
    </row>
    <row r="13" spans="1:20" ht="75" x14ac:dyDescent="0.3">
      <c r="A13" s="198">
        <v>5</v>
      </c>
      <c r="B13" s="200" t="s">
        <v>38</v>
      </c>
      <c r="C13" s="200">
        <v>6172</v>
      </c>
      <c r="D13" s="200">
        <v>6111</v>
      </c>
      <c r="E13" s="200">
        <v>61</v>
      </c>
      <c r="F13" s="178">
        <v>16</v>
      </c>
      <c r="G13" s="179" t="s">
        <v>114</v>
      </c>
      <c r="H13" s="201" t="s">
        <v>123</v>
      </c>
      <c r="I13" s="196" t="s">
        <v>124</v>
      </c>
      <c r="J13" s="198"/>
      <c r="K13" s="198"/>
      <c r="L13" s="77">
        <v>3200</v>
      </c>
      <c r="M13" s="198">
        <v>2025</v>
      </c>
      <c r="N13" s="77">
        <v>0</v>
      </c>
      <c r="O13" s="74">
        <v>3200</v>
      </c>
      <c r="P13" s="77">
        <v>0</v>
      </c>
      <c r="Q13" s="55">
        <v>3200</v>
      </c>
      <c r="R13" s="77">
        <v>0</v>
      </c>
      <c r="S13" s="180"/>
    </row>
    <row r="14" spans="1:20" ht="54.75" customHeight="1" x14ac:dyDescent="0.3">
      <c r="A14" s="198">
        <v>6</v>
      </c>
      <c r="B14" s="200" t="s">
        <v>38</v>
      </c>
      <c r="C14" s="200">
        <v>6172</v>
      </c>
      <c r="D14" s="200">
        <v>6111</v>
      </c>
      <c r="E14" s="200">
        <v>61</v>
      </c>
      <c r="F14" s="178">
        <v>16</v>
      </c>
      <c r="G14" s="179" t="s">
        <v>114</v>
      </c>
      <c r="H14" s="201" t="s">
        <v>125</v>
      </c>
      <c r="I14" s="79" t="s">
        <v>126</v>
      </c>
      <c r="J14" s="198"/>
      <c r="K14" s="198"/>
      <c r="L14" s="77">
        <v>3214</v>
      </c>
      <c r="M14" s="198">
        <v>2025</v>
      </c>
      <c r="N14" s="77">
        <v>0</v>
      </c>
      <c r="O14" s="74">
        <v>3214</v>
      </c>
      <c r="P14" s="77">
        <v>0</v>
      </c>
      <c r="Q14" s="55">
        <v>3214</v>
      </c>
      <c r="R14" s="77">
        <v>0</v>
      </c>
      <c r="S14" s="180"/>
    </row>
    <row r="15" spans="1:20" ht="35.25" customHeight="1" x14ac:dyDescent="0.3">
      <c r="A15" s="182" t="s">
        <v>127</v>
      </c>
      <c r="B15" s="182"/>
      <c r="C15" s="182"/>
      <c r="D15" s="182"/>
      <c r="E15" s="182"/>
      <c r="F15" s="182"/>
      <c r="G15" s="182"/>
      <c r="H15" s="182"/>
      <c r="I15" s="182"/>
      <c r="J15" s="182"/>
      <c r="K15" s="182"/>
      <c r="L15" s="183">
        <f>+L8</f>
        <v>27414</v>
      </c>
      <c r="M15" s="184"/>
      <c r="N15" s="183">
        <f>+N8</f>
        <v>0</v>
      </c>
      <c r="O15" s="183">
        <f>+O8</f>
        <v>27414</v>
      </c>
      <c r="P15" s="183">
        <f>+P8</f>
        <v>0</v>
      </c>
      <c r="Q15" s="183">
        <f>+Q8</f>
        <v>27414</v>
      </c>
      <c r="R15" s="183">
        <f>+R8</f>
        <v>0</v>
      </c>
      <c r="S15" s="185"/>
    </row>
    <row r="16" spans="1:20" s="166" customFormat="1" x14ac:dyDescent="0.3">
      <c r="A16" s="165"/>
      <c r="B16" s="165"/>
      <c r="C16" s="165"/>
      <c r="D16" s="165"/>
      <c r="E16" s="165"/>
      <c r="F16" s="165"/>
      <c r="G16" s="165"/>
      <c r="H16" s="186"/>
      <c r="I16" s="165"/>
      <c r="J16" s="187"/>
      <c r="K16" s="188"/>
      <c r="L16" s="189"/>
      <c r="M16" s="190"/>
      <c r="N16" s="191"/>
      <c r="S16" s="192"/>
      <c r="T16" s="171"/>
    </row>
    <row r="17" spans="1:20" s="166" customFormat="1" x14ac:dyDescent="0.3">
      <c r="A17" s="165"/>
      <c r="B17" s="165"/>
      <c r="C17" s="165"/>
      <c r="D17" s="165"/>
      <c r="E17" s="165"/>
      <c r="F17" s="165"/>
      <c r="G17" s="165"/>
      <c r="H17" s="165"/>
      <c r="I17" s="165"/>
      <c r="J17" s="187"/>
      <c r="K17" s="193"/>
      <c r="L17" s="194"/>
      <c r="M17" s="195"/>
      <c r="S17" s="192"/>
      <c r="T17" s="171"/>
    </row>
    <row r="18" spans="1:20" s="166" customFormat="1" x14ac:dyDescent="0.3">
      <c r="A18" s="165"/>
      <c r="B18" s="165"/>
      <c r="C18" s="165"/>
      <c r="D18" s="165"/>
      <c r="E18" s="165"/>
      <c r="F18" s="165"/>
      <c r="G18" s="165"/>
      <c r="H18" s="165"/>
      <c r="I18" s="165"/>
      <c r="J18" s="187"/>
      <c r="K18" s="193"/>
      <c r="L18" s="194"/>
      <c r="M18" s="195"/>
      <c r="S18" s="192"/>
      <c r="T18" s="171"/>
    </row>
    <row r="19" spans="1:20" s="166" customFormat="1" x14ac:dyDescent="0.3">
      <c r="A19" s="165"/>
      <c r="B19" s="165"/>
      <c r="C19" s="165"/>
      <c r="D19" s="165"/>
      <c r="E19" s="165"/>
      <c r="F19" s="165"/>
      <c r="G19" s="165"/>
      <c r="H19" s="165"/>
      <c r="I19" s="165"/>
      <c r="J19" s="171"/>
      <c r="K19" s="193"/>
      <c r="L19" s="194"/>
      <c r="M19" s="195"/>
      <c r="S19" s="192"/>
      <c r="T19" s="171"/>
    </row>
    <row r="20" spans="1:20" s="166" customFormat="1" x14ac:dyDescent="0.3">
      <c r="A20" s="165"/>
      <c r="B20" s="165"/>
      <c r="C20" s="165"/>
      <c r="D20" s="165"/>
      <c r="E20" s="165"/>
      <c r="F20" s="165"/>
      <c r="G20" s="165"/>
      <c r="H20" s="165"/>
      <c r="I20" s="165"/>
      <c r="J20" s="171"/>
      <c r="K20" s="193"/>
      <c r="L20" s="194"/>
      <c r="M20" s="195"/>
      <c r="S20" s="192"/>
      <c r="T20" s="171"/>
    </row>
    <row r="21" spans="1:20" s="166" customFormat="1" x14ac:dyDescent="0.3">
      <c r="A21" s="165"/>
      <c r="B21" s="165"/>
      <c r="C21" s="165"/>
      <c r="D21" s="165"/>
      <c r="E21" s="165"/>
      <c r="F21" s="165"/>
      <c r="G21" s="165"/>
      <c r="H21" s="165"/>
      <c r="I21" s="165"/>
      <c r="J21" s="171"/>
      <c r="K21" s="193"/>
      <c r="L21" s="194"/>
      <c r="M21" s="195"/>
      <c r="S21" s="192"/>
      <c r="T21" s="171"/>
    </row>
    <row r="22" spans="1:20" s="166" customFormat="1" x14ac:dyDescent="0.3">
      <c r="A22" s="165"/>
      <c r="B22" s="165"/>
      <c r="C22" s="165"/>
      <c r="D22" s="165"/>
      <c r="E22" s="165"/>
      <c r="F22" s="165"/>
      <c r="G22" s="165"/>
      <c r="H22" s="165"/>
      <c r="I22" s="165"/>
      <c r="J22" s="171"/>
      <c r="K22" s="193"/>
      <c r="L22" s="194"/>
      <c r="M22" s="195"/>
      <c r="S22" s="192"/>
      <c r="T22" s="171"/>
    </row>
    <row r="23" spans="1:20" s="166" customFormat="1" x14ac:dyDescent="0.3">
      <c r="A23" s="165"/>
      <c r="B23" s="165"/>
      <c r="C23" s="165"/>
      <c r="D23" s="165"/>
      <c r="E23" s="165"/>
      <c r="F23" s="165"/>
      <c r="G23" s="165"/>
      <c r="H23" s="165"/>
      <c r="I23" s="165"/>
      <c r="J23" s="171"/>
      <c r="K23" s="193"/>
      <c r="L23" s="194"/>
      <c r="M23" s="195"/>
      <c r="S23" s="192"/>
      <c r="T23" s="171"/>
    </row>
    <row r="24" spans="1:20" s="166" customFormat="1" x14ac:dyDescent="0.3">
      <c r="A24" s="165"/>
      <c r="B24" s="165"/>
      <c r="C24" s="165"/>
      <c r="D24" s="165"/>
      <c r="E24" s="165"/>
      <c r="F24" s="165"/>
      <c r="G24" s="165"/>
      <c r="H24" s="165"/>
      <c r="I24" s="165"/>
      <c r="J24" s="171"/>
      <c r="K24" s="193"/>
      <c r="L24" s="194"/>
      <c r="M24" s="195"/>
      <c r="S24" s="192"/>
      <c r="T24" s="171"/>
    </row>
    <row r="25" spans="1:20" s="166" customFormat="1" x14ac:dyDescent="0.3">
      <c r="A25" s="165"/>
      <c r="B25" s="165"/>
      <c r="C25" s="165"/>
      <c r="D25" s="165"/>
      <c r="E25" s="165"/>
      <c r="F25" s="165"/>
      <c r="G25" s="165"/>
      <c r="H25" s="165"/>
      <c r="I25" s="165"/>
      <c r="J25" s="171"/>
      <c r="K25" s="193"/>
      <c r="L25" s="194"/>
      <c r="M25" s="195"/>
      <c r="S25" s="192"/>
      <c r="T25" s="171"/>
    </row>
    <row r="26" spans="1:20" s="166" customFormat="1" x14ac:dyDescent="0.3">
      <c r="A26" s="165"/>
      <c r="B26" s="165"/>
      <c r="C26" s="165"/>
      <c r="D26" s="165"/>
      <c r="E26" s="165"/>
      <c r="F26" s="165"/>
      <c r="G26" s="165"/>
      <c r="H26" s="165"/>
      <c r="I26" s="165"/>
      <c r="J26" s="171"/>
      <c r="K26" s="193"/>
      <c r="L26" s="194"/>
      <c r="M26" s="195"/>
      <c r="S26" s="192"/>
      <c r="T26" s="171"/>
    </row>
    <row r="27" spans="1:20" s="166" customFormat="1" x14ac:dyDescent="0.3">
      <c r="A27" s="165"/>
      <c r="B27" s="165"/>
      <c r="C27" s="165"/>
      <c r="D27" s="165"/>
      <c r="E27" s="165"/>
      <c r="F27" s="165"/>
      <c r="G27" s="165"/>
      <c r="H27" s="165"/>
      <c r="I27" s="165"/>
      <c r="J27" s="171"/>
      <c r="K27" s="193"/>
      <c r="L27" s="194"/>
      <c r="M27" s="195"/>
      <c r="S27" s="192"/>
      <c r="T27" s="171"/>
    </row>
    <row r="28" spans="1:20" s="166" customFormat="1" x14ac:dyDescent="0.3">
      <c r="A28" s="165"/>
      <c r="B28" s="165"/>
      <c r="C28" s="165"/>
      <c r="D28" s="165"/>
      <c r="E28" s="165"/>
      <c r="F28" s="165"/>
      <c r="G28" s="165"/>
      <c r="H28" s="165"/>
      <c r="I28" s="165"/>
      <c r="J28" s="171"/>
      <c r="K28" s="193"/>
      <c r="L28" s="194"/>
      <c r="M28" s="195"/>
      <c r="S28" s="192"/>
      <c r="T28" s="171"/>
    </row>
    <row r="29" spans="1:20" s="166" customFormat="1" x14ac:dyDescent="0.3">
      <c r="A29" s="165"/>
      <c r="B29" s="165"/>
      <c r="C29" s="165"/>
      <c r="D29" s="165"/>
      <c r="E29" s="165"/>
      <c r="F29" s="165"/>
      <c r="G29" s="165"/>
      <c r="H29" s="165"/>
      <c r="I29" s="165"/>
      <c r="J29" s="171"/>
      <c r="K29" s="193"/>
      <c r="L29" s="194"/>
      <c r="M29" s="195"/>
      <c r="S29" s="192"/>
      <c r="T29" s="171"/>
    </row>
    <row r="30" spans="1:20" s="166" customFormat="1" x14ac:dyDescent="0.3">
      <c r="A30" s="165"/>
      <c r="B30" s="165"/>
      <c r="C30" s="165"/>
      <c r="D30" s="165"/>
      <c r="E30" s="165"/>
      <c r="F30" s="165"/>
      <c r="G30" s="165"/>
      <c r="H30" s="165"/>
      <c r="I30" s="165"/>
      <c r="J30" s="171"/>
      <c r="K30" s="193"/>
      <c r="L30" s="194"/>
      <c r="M30" s="195"/>
      <c r="S30" s="192"/>
      <c r="T30" s="171"/>
    </row>
    <row r="31" spans="1:20" s="166" customFormat="1" x14ac:dyDescent="0.3">
      <c r="A31" s="165"/>
      <c r="B31" s="165"/>
      <c r="C31" s="165"/>
      <c r="D31" s="165"/>
      <c r="E31" s="165"/>
      <c r="F31" s="165"/>
      <c r="G31" s="165"/>
      <c r="H31" s="165"/>
      <c r="I31" s="165"/>
      <c r="J31" s="171"/>
      <c r="K31" s="193"/>
      <c r="L31" s="194"/>
      <c r="M31" s="195"/>
      <c r="S31" s="192"/>
      <c r="T31" s="171"/>
    </row>
    <row r="32" spans="1:20" s="166" customFormat="1" x14ac:dyDescent="0.3">
      <c r="A32" s="165"/>
      <c r="B32" s="165"/>
      <c r="C32" s="165"/>
      <c r="D32" s="165"/>
      <c r="E32" s="165"/>
      <c r="F32" s="165"/>
      <c r="G32" s="165"/>
      <c r="H32" s="165"/>
      <c r="I32" s="165"/>
      <c r="J32" s="171"/>
      <c r="K32" s="193"/>
      <c r="L32" s="194"/>
      <c r="M32" s="195"/>
      <c r="S32" s="192"/>
      <c r="T32" s="171"/>
    </row>
    <row r="33" spans="1:20" s="166" customFormat="1" x14ac:dyDescent="0.3">
      <c r="A33" s="165"/>
      <c r="B33" s="165"/>
      <c r="C33" s="165"/>
      <c r="D33" s="165"/>
      <c r="E33" s="165"/>
      <c r="F33" s="165"/>
      <c r="G33" s="165"/>
      <c r="H33" s="165"/>
      <c r="I33" s="165"/>
      <c r="J33" s="171"/>
      <c r="K33" s="193"/>
      <c r="L33" s="194"/>
      <c r="M33" s="195"/>
      <c r="S33" s="192"/>
      <c r="T33" s="171"/>
    </row>
    <row r="34" spans="1:20" s="166" customFormat="1" x14ac:dyDescent="0.3">
      <c r="A34" s="165"/>
      <c r="B34" s="165"/>
      <c r="C34" s="165"/>
      <c r="D34" s="165"/>
      <c r="E34" s="165"/>
      <c r="F34" s="165"/>
      <c r="G34" s="165"/>
      <c r="H34" s="165"/>
      <c r="I34" s="165"/>
      <c r="J34" s="171"/>
      <c r="K34" s="193"/>
      <c r="L34" s="194"/>
      <c r="M34" s="195"/>
      <c r="S34" s="192"/>
      <c r="T34" s="171"/>
    </row>
    <row r="35" spans="1:20" s="166" customFormat="1" x14ac:dyDescent="0.3">
      <c r="A35" s="165"/>
      <c r="B35" s="165"/>
      <c r="C35" s="165"/>
      <c r="D35" s="165"/>
      <c r="E35" s="165"/>
      <c r="F35" s="165"/>
      <c r="G35" s="165"/>
      <c r="H35" s="165"/>
      <c r="I35" s="165"/>
      <c r="J35" s="171"/>
      <c r="K35" s="193"/>
      <c r="L35" s="194"/>
      <c r="M35" s="195"/>
      <c r="S35" s="192"/>
      <c r="T35" s="171"/>
    </row>
    <row r="36" spans="1:20" s="166" customFormat="1" x14ac:dyDescent="0.3">
      <c r="A36" s="171"/>
      <c r="B36" s="171"/>
      <c r="C36" s="171"/>
      <c r="D36" s="171"/>
      <c r="E36" s="171"/>
      <c r="F36" s="171"/>
      <c r="G36" s="171"/>
      <c r="H36" s="171"/>
      <c r="I36" s="171"/>
      <c r="J36" s="171"/>
      <c r="K36" s="165"/>
      <c r="L36" s="194"/>
      <c r="M36" s="195"/>
      <c r="S36" s="192"/>
      <c r="T36" s="171"/>
    </row>
    <row r="37" spans="1:20" s="166" customFormat="1" x14ac:dyDescent="0.3">
      <c r="A37" s="171"/>
      <c r="B37" s="171"/>
      <c r="C37" s="171"/>
      <c r="D37" s="171"/>
      <c r="E37" s="171"/>
      <c r="F37" s="171"/>
      <c r="G37" s="171"/>
      <c r="H37" s="171"/>
      <c r="I37" s="171"/>
      <c r="J37" s="171"/>
      <c r="K37" s="165"/>
      <c r="L37" s="194"/>
      <c r="M37" s="195"/>
      <c r="S37" s="192"/>
      <c r="T37" s="171"/>
    </row>
  </sheetData>
  <mergeCells count="18">
    <mergeCell ref="A5:R5"/>
    <mergeCell ref="A6:A7"/>
    <mergeCell ref="B6:B7"/>
    <mergeCell ref="C6:C7"/>
    <mergeCell ref="D6:D7"/>
    <mergeCell ref="E6:E7"/>
    <mergeCell ref="F6:F7"/>
    <mergeCell ref="G6:G7"/>
    <mergeCell ref="H6:H7"/>
    <mergeCell ref="I6:I7"/>
    <mergeCell ref="R6:R7"/>
    <mergeCell ref="S6:S7"/>
    <mergeCell ref="J6:J7"/>
    <mergeCell ref="K6:K7"/>
    <mergeCell ref="L6:L7"/>
    <mergeCell ref="M6:M7"/>
    <mergeCell ref="N6:N7"/>
    <mergeCell ref="O6:Q6"/>
  </mergeCells>
  <pageMargins left="0.39370078740157483" right="0.39370078740157483" top="0.78740157480314965" bottom="0.78740157480314965" header="0.31496062992125984" footer="0.31496062992125984"/>
  <pageSetup paperSize="9" scale="45" firstPageNumber="149" fitToHeight="0" orientation="landscape" useFirstPageNumber="1" r:id="rId1"/>
  <headerFooter>
    <oddFooter xml:space="preserve">&amp;L&amp;"Arial,Kurzíva"&amp;12Zastupitelstvo Olomouckého kraje 16.12.2024
10.1. - Rozpočet Olomouckého kraje na rok 2025 - návrh rozpočtu 
Příloha č. 5b) - Nové investice a opravy&amp;R&amp;"Arial,Kurzíva"&amp;11Strana &amp;P (celkem 205)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tabColor theme="0" tint="-0.14999847407452621"/>
    <pageSetUpPr fitToPage="1"/>
  </sheetPr>
  <dimension ref="A1:T34"/>
  <sheetViews>
    <sheetView showGridLines="0" view="pageBreakPreview" zoomScale="70" zoomScaleNormal="70" zoomScaleSheetLayoutView="70" workbookViewId="0">
      <pane ySplit="7" topLeftCell="A8" activePane="bottomLeft" state="frozenSplit"/>
      <selection activeCell="G22" sqref="G22"/>
      <selection pane="bottomLeft" activeCell="G22" sqref="G22"/>
    </sheetView>
  </sheetViews>
  <sheetFormatPr defaultColWidth="9.140625" defaultRowHeight="12.75" outlineLevelCol="1" x14ac:dyDescent="0.2"/>
  <cols>
    <col min="1" max="1" width="5.42578125" style="10" customWidth="1"/>
    <col min="2" max="2" width="4.42578125" style="10" customWidth="1"/>
    <col min="3" max="4" width="5.5703125" style="10" hidden="1" customWidth="1" outlineLevel="1"/>
    <col min="5" max="5" width="6.7109375" style="10" customWidth="1" collapsed="1"/>
    <col min="6" max="6" width="5.28515625" style="10" hidden="1" customWidth="1" outlineLevel="1"/>
    <col min="7" max="7" width="13" style="10" hidden="1" customWidth="1" outlineLevel="1"/>
    <col min="8" max="8" width="64.5703125" style="10" customWidth="1" collapsed="1"/>
    <col min="9" max="9" width="71.5703125" style="10" customWidth="1"/>
    <col min="10" max="10" width="7.140625" style="10" customWidth="1"/>
    <col min="11" max="11" width="11.7109375" style="5" customWidth="1"/>
    <col min="12" max="12" width="15.140625" style="6" customWidth="1"/>
    <col min="13" max="13" width="14" style="50" customWidth="1"/>
    <col min="14" max="14" width="13.42578125" style="6" customWidth="1"/>
    <col min="15" max="15" width="18.7109375" style="6" customWidth="1"/>
    <col min="16" max="16" width="18" style="6" customWidth="1"/>
    <col min="17" max="17" width="19.140625" style="6" customWidth="1"/>
    <col min="18" max="18" width="16.42578125" style="6" customWidth="1"/>
    <col min="19" max="19" width="19.28515625" style="15" customWidth="1"/>
    <col min="20" max="20" width="9.140625" style="10" customWidth="1"/>
    <col min="21" max="16384" width="9.140625" style="10"/>
  </cols>
  <sheetData>
    <row r="1" spans="1:20" ht="18" x14ac:dyDescent="0.25">
      <c r="A1" s="1" t="s">
        <v>25</v>
      </c>
      <c r="B1" s="2"/>
      <c r="C1" s="2"/>
      <c r="D1" s="2"/>
      <c r="E1" s="2"/>
      <c r="F1" s="2"/>
      <c r="G1" s="2"/>
      <c r="H1" s="3"/>
      <c r="I1" s="4"/>
      <c r="J1" s="2"/>
      <c r="M1" s="47"/>
      <c r="N1" s="7"/>
      <c r="P1" s="7"/>
      <c r="Q1" s="7"/>
      <c r="R1" s="51"/>
      <c r="S1" s="8"/>
      <c r="T1" s="9"/>
    </row>
    <row r="2" spans="1:20" ht="15.75" x14ac:dyDescent="0.25">
      <c r="A2" s="11" t="s">
        <v>81</v>
      </c>
      <c r="B2" s="11"/>
      <c r="C2" s="11"/>
      <c r="E2" s="11"/>
      <c r="F2" s="11"/>
      <c r="G2" s="11"/>
      <c r="H2" s="11"/>
      <c r="I2" s="31" t="s">
        <v>26</v>
      </c>
      <c r="J2" s="30"/>
      <c r="M2" s="48"/>
      <c r="N2" s="13"/>
      <c r="P2" s="13"/>
      <c r="Q2" s="13"/>
      <c r="R2" s="13"/>
      <c r="S2" s="14"/>
      <c r="T2" s="9"/>
    </row>
    <row r="3" spans="1:20" ht="17.25" customHeight="1" x14ac:dyDescent="0.2">
      <c r="A3" s="11"/>
      <c r="B3" s="11"/>
      <c r="C3" s="11"/>
      <c r="E3" s="11"/>
      <c r="F3" s="11"/>
      <c r="G3" s="11"/>
      <c r="H3" s="11" t="s">
        <v>80</v>
      </c>
      <c r="I3" s="12"/>
      <c r="J3" s="11"/>
      <c r="M3" s="48"/>
      <c r="N3" s="13"/>
      <c r="P3" s="13"/>
      <c r="Q3" s="13"/>
      <c r="S3" s="14"/>
      <c r="T3" s="9"/>
    </row>
    <row r="4" spans="1:20" ht="17.25" customHeight="1" x14ac:dyDescent="0.2">
      <c r="A4" s="11"/>
      <c r="B4" s="11"/>
      <c r="C4" s="11"/>
      <c r="D4" s="11"/>
      <c r="E4" s="11"/>
      <c r="F4" s="11"/>
      <c r="G4" s="11"/>
      <c r="H4" s="11"/>
      <c r="I4" s="12"/>
      <c r="J4" s="11"/>
      <c r="M4" s="48"/>
      <c r="N4" s="13"/>
      <c r="P4" s="13"/>
      <c r="Q4" s="13"/>
      <c r="R4" s="38" t="s">
        <v>17</v>
      </c>
      <c r="S4" s="14"/>
      <c r="T4" s="9"/>
    </row>
    <row r="5" spans="1:20" ht="25.5" customHeight="1" x14ac:dyDescent="0.2">
      <c r="A5" s="434" t="s">
        <v>32</v>
      </c>
      <c r="B5" s="434"/>
      <c r="C5" s="434"/>
      <c r="D5" s="434"/>
      <c r="E5" s="434"/>
      <c r="F5" s="434"/>
      <c r="G5" s="434"/>
      <c r="H5" s="434"/>
      <c r="I5" s="434"/>
      <c r="J5" s="434"/>
      <c r="K5" s="434"/>
      <c r="L5" s="434"/>
      <c r="M5" s="434"/>
      <c r="N5" s="434"/>
      <c r="O5" s="434"/>
      <c r="P5" s="434"/>
      <c r="Q5" s="434"/>
      <c r="R5" s="434"/>
      <c r="S5" s="40"/>
    </row>
    <row r="6" spans="1:20" ht="25.5" customHeight="1" x14ac:dyDescent="0.2">
      <c r="A6" s="426" t="s">
        <v>0</v>
      </c>
      <c r="B6" s="426" t="s">
        <v>1</v>
      </c>
      <c r="C6" s="427" t="s">
        <v>3</v>
      </c>
      <c r="D6" s="427" t="s">
        <v>4</v>
      </c>
      <c r="E6" s="427" t="s">
        <v>19</v>
      </c>
      <c r="F6" s="427" t="s">
        <v>5</v>
      </c>
      <c r="G6" s="427" t="s">
        <v>2</v>
      </c>
      <c r="H6" s="427" t="s">
        <v>6</v>
      </c>
      <c r="I6" s="423" t="s">
        <v>7</v>
      </c>
      <c r="J6" s="422" t="s">
        <v>8</v>
      </c>
      <c r="K6" s="423" t="s">
        <v>9</v>
      </c>
      <c r="L6" s="423" t="s">
        <v>14</v>
      </c>
      <c r="M6" s="423" t="s">
        <v>10</v>
      </c>
      <c r="N6" s="421" t="s">
        <v>23</v>
      </c>
      <c r="O6" s="424" t="s">
        <v>22</v>
      </c>
      <c r="P6" s="424"/>
      <c r="Q6" s="424"/>
      <c r="R6" s="421" t="s">
        <v>24</v>
      </c>
      <c r="S6" s="421" t="s">
        <v>11</v>
      </c>
    </row>
    <row r="7" spans="1:20" ht="58.7" customHeight="1" x14ac:dyDescent="0.2">
      <c r="A7" s="426"/>
      <c r="B7" s="426"/>
      <c r="C7" s="427"/>
      <c r="D7" s="427"/>
      <c r="E7" s="427"/>
      <c r="F7" s="427"/>
      <c r="G7" s="427"/>
      <c r="H7" s="427"/>
      <c r="I7" s="423"/>
      <c r="J7" s="422"/>
      <c r="K7" s="423"/>
      <c r="L7" s="423"/>
      <c r="M7" s="423"/>
      <c r="N7" s="421"/>
      <c r="O7" s="39" t="s">
        <v>509</v>
      </c>
      <c r="P7" s="39" t="s">
        <v>21</v>
      </c>
      <c r="Q7" s="39" t="s">
        <v>12</v>
      </c>
      <c r="R7" s="421"/>
      <c r="S7" s="421"/>
    </row>
    <row r="8" spans="1:20" s="34" customFormat="1" ht="25.5" customHeight="1" x14ac:dyDescent="0.3">
      <c r="A8" s="52" t="s">
        <v>13</v>
      </c>
      <c r="B8" s="52"/>
      <c r="C8" s="52"/>
      <c r="D8" s="52"/>
      <c r="E8" s="52"/>
      <c r="F8" s="52"/>
      <c r="G8" s="52"/>
      <c r="H8" s="52"/>
      <c r="I8" s="52"/>
      <c r="J8" s="52"/>
      <c r="K8" s="52"/>
      <c r="L8" s="32">
        <f>SUM(L9:L11)</f>
        <v>11400</v>
      </c>
      <c r="M8" s="44"/>
      <c r="N8" s="32">
        <f>SUM(N9:N11)</f>
        <v>0</v>
      </c>
      <c r="O8" s="32">
        <f>SUM(O9:O11)</f>
        <v>11400</v>
      </c>
      <c r="P8" s="32">
        <f>SUM(P9:P11)</f>
        <v>0</v>
      </c>
      <c r="Q8" s="32">
        <f>SUM(Q9:Q11)</f>
        <v>11400</v>
      </c>
      <c r="R8" s="32">
        <f>SUM(R9:R11)</f>
        <v>0</v>
      </c>
      <c r="S8" s="33"/>
    </row>
    <row r="9" spans="1:20" s="37" customFormat="1" ht="219.75" customHeight="1" x14ac:dyDescent="0.2">
      <c r="A9" s="16">
        <v>1</v>
      </c>
      <c r="B9" s="16" t="s">
        <v>51</v>
      </c>
      <c r="C9" s="16">
        <v>5511</v>
      </c>
      <c r="D9" s="16">
        <v>6331</v>
      </c>
      <c r="E9" s="16">
        <v>63</v>
      </c>
      <c r="F9" s="16">
        <v>405</v>
      </c>
      <c r="G9" s="35">
        <v>30405003012</v>
      </c>
      <c r="H9" s="205" t="s">
        <v>30</v>
      </c>
      <c r="I9" s="206" t="s">
        <v>28</v>
      </c>
      <c r="J9" s="16"/>
      <c r="K9" s="16"/>
      <c r="L9" s="42">
        <v>7700</v>
      </c>
      <c r="M9" s="28">
        <v>2025</v>
      </c>
      <c r="N9" s="43"/>
      <c r="O9" s="41">
        <v>7700</v>
      </c>
      <c r="P9" s="46">
        <v>0</v>
      </c>
      <c r="Q9" s="54">
        <v>7700</v>
      </c>
      <c r="R9" s="46">
        <v>0</v>
      </c>
      <c r="S9" s="27"/>
    </row>
    <row r="10" spans="1:20" ht="225.75" customHeight="1" x14ac:dyDescent="0.2">
      <c r="A10" s="16">
        <v>2</v>
      </c>
      <c r="B10" s="16" t="s">
        <v>38</v>
      </c>
      <c r="C10" s="16">
        <v>5511</v>
      </c>
      <c r="D10" s="16">
        <v>6331</v>
      </c>
      <c r="E10" s="16">
        <v>63</v>
      </c>
      <c r="F10" s="16">
        <v>405</v>
      </c>
      <c r="G10" s="17">
        <v>30405003012</v>
      </c>
      <c r="H10" s="205" t="s">
        <v>31</v>
      </c>
      <c r="I10" s="206" t="s">
        <v>29</v>
      </c>
      <c r="J10" s="16"/>
      <c r="K10" s="16"/>
      <c r="L10" s="42">
        <f t="shared" ref="L10" si="0">N10+O10+R10</f>
        <v>3000</v>
      </c>
      <c r="M10" s="36">
        <v>2025</v>
      </c>
      <c r="N10" s="43"/>
      <c r="O10" s="41">
        <f t="shared" ref="O10" si="1">P10+Q10</f>
        <v>3000</v>
      </c>
      <c r="P10" s="43">
        <v>0</v>
      </c>
      <c r="Q10" s="55">
        <v>3000</v>
      </c>
      <c r="R10" s="42">
        <v>0</v>
      </c>
      <c r="S10" s="27"/>
    </row>
    <row r="11" spans="1:20" ht="130.15" customHeight="1" x14ac:dyDescent="0.2">
      <c r="A11" s="16">
        <v>3</v>
      </c>
      <c r="B11" s="16"/>
      <c r="C11" s="16">
        <v>6172</v>
      </c>
      <c r="D11" s="16">
        <v>6111</v>
      </c>
      <c r="E11" s="16">
        <v>61</v>
      </c>
      <c r="F11" s="16">
        <v>0</v>
      </c>
      <c r="G11" s="17">
        <v>60008000000</v>
      </c>
      <c r="H11" s="205" t="s">
        <v>33</v>
      </c>
      <c r="I11" s="207" t="s">
        <v>34</v>
      </c>
      <c r="J11" s="16"/>
      <c r="K11" s="16"/>
      <c r="L11" s="42">
        <v>700</v>
      </c>
      <c r="M11" s="36">
        <v>2025</v>
      </c>
      <c r="N11" s="43"/>
      <c r="O11" s="41">
        <v>700</v>
      </c>
      <c r="P11" s="43">
        <v>0</v>
      </c>
      <c r="Q11" s="55">
        <v>700</v>
      </c>
      <c r="R11" s="42">
        <v>0</v>
      </c>
      <c r="S11" s="27"/>
    </row>
    <row r="12" spans="1:20" ht="35.25" customHeight="1" x14ac:dyDescent="0.2">
      <c r="A12" s="53" t="s">
        <v>27</v>
      </c>
      <c r="B12" s="53"/>
      <c r="C12" s="53"/>
      <c r="D12" s="53"/>
      <c r="E12" s="53"/>
      <c r="F12" s="53"/>
      <c r="G12" s="53"/>
      <c r="H12" s="53"/>
      <c r="I12" s="53"/>
      <c r="J12" s="53"/>
      <c r="K12" s="53"/>
      <c r="L12" s="29">
        <f>+L8</f>
        <v>11400</v>
      </c>
      <c r="M12" s="45"/>
      <c r="N12" s="29">
        <f>+N8</f>
        <v>0</v>
      </c>
      <c r="O12" s="29">
        <f>+O8</f>
        <v>11400</v>
      </c>
      <c r="P12" s="29">
        <f>+P8</f>
        <v>0</v>
      </c>
      <c r="Q12" s="29">
        <f>+Q8</f>
        <v>11400</v>
      </c>
      <c r="R12" s="29">
        <f>+R8</f>
        <v>0</v>
      </c>
      <c r="S12" s="26"/>
    </row>
    <row r="13" spans="1:20" s="6" customFormat="1" x14ac:dyDescent="0.2">
      <c r="A13" s="5"/>
      <c r="B13" s="5"/>
      <c r="C13" s="5"/>
      <c r="D13" s="5"/>
      <c r="E13" s="5"/>
      <c r="F13" s="5"/>
      <c r="G13" s="5"/>
      <c r="H13" s="21"/>
      <c r="I13" s="5"/>
      <c r="J13" s="22"/>
      <c r="K13" s="18"/>
      <c r="L13" s="19"/>
      <c r="M13" s="49"/>
      <c r="N13" s="20"/>
      <c r="S13" s="15"/>
      <c r="T13" s="10"/>
    </row>
    <row r="14" spans="1:20" s="6" customFormat="1" x14ac:dyDescent="0.2">
      <c r="A14" s="5"/>
      <c r="B14" s="5"/>
      <c r="C14" s="5"/>
      <c r="D14" s="5"/>
      <c r="E14" s="5"/>
      <c r="F14" s="5"/>
      <c r="G14" s="5"/>
      <c r="H14" s="5"/>
      <c r="I14" s="5"/>
      <c r="J14" s="23"/>
      <c r="K14" s="24"/>
      <c r="L14" s="25"/>
      <c r="M14" s="50"/>
      <c r="S14" s="15"/>
      <c r="T14" s="10"/>
    </row>
    <row r="15" spans="1:20" s="6" customFormat="1" x14ac:dyDescent="0.2">
      <c r="A15" s="5"/>
      <c r="B15" s="5"/>
      <c r="C15" s="5"/>
      <c r="D15" s="5"/>
      <c r="E15" s="5"/>
      <c r="F15" s="5"/>
      <c r="G15" s="5"/>
      <c r="H15" s="5"/>
      <c r="I15" s="5"/>
      <c r="J15" s="23"/>
      <c r="K15" s="24"/>
      <c r="L15" s="25"/>
      <c r="M15" s="50"/>
      <c r="S15" s="15"/>
      <c r="T15" s="10"/>
    </row>
    <row r="16" spans="1:20" s="6" customFormat="1" x14ac:dyDescent="0.2">
      <c r="A16" s="5"/>
      <c r="B16" s="5"/>
      <c r="C16" s="5"/>
      <c r="D16" s="5"/>
      <c r="E16" s="5"/>
      <c r="F16" s="5"/>
      <c r="G16" s="5"/>
      <c r="H16" s="5"/>
      <c r="I16" s="5"/>
      <c r="J16" s="10"/>
      <c r="K16" s="24"/>
      <c r="L16" s="25"/>
      <c r="M16" s="50"/>
      <c r="S16" s="15"/>
      <c r="T16" s="10"/>
    </row>
    <row r="17" spans="1:20" s="6" customFormat="1" x14ac:dyDescent="0.2">
      <c r="A17" s="5"/>
      <c r="B17" s="5"/>
      <c r="C17" s="5"/>
      <c r="D17" s="5"/>
      <c r="E17" s="5"/>
      <c r="F17" s="5"/>
      <c r="G17" s="5"/>
      <c r="H17" s="5"/>
      <c r="I17" s="5"/>
      <c r="J17" s="10"/>
      <c r="K17" s="24"/>
      <c r="L17" s="25"/>
      <c r="M17" s="50"/>
      <c r="S17" s="15"/>
      <c r="T17" s="10"/>
    </row>
    <row r="18" spans="1:20" s="6" customFormat="1" x14ac:dyDescent="0.2">
      <c r="A18" s="5"/>
      <c r="B18" s="5"/>
      <c r="C18" s="5"/>
      <c r="D18" s="5"/>
      <c r="E18" s="5"/>
      <c r="F18" s="5"/>
      <c r="G18" s="5"/>
      <c r="H18" s="5"/>
      <c r="I18" s="5"/>
      <c r="J18" s="10"/>
      <c r="K18" s="24"/>
      <c r="L18" s="25"/>
      <c r="M18" s="50"/>
      <c r="S18" s="15"/>
      <c r="T18" s="10"/>
    </row>
    <row r="19" spans="1:20" s="6" customFormat="1" x14ac:dyDescent="0.2">
      <c r="A19" s="5"/>
      <c r="B19" s="5"/>
      <c r="C19" s="5"/>
      <c r="D19" s="5"/>
      <c r="E19" s="5"/>
      <c r="F19" s="5"/>
      <c r="G19" s="5"/>
      <c r="H19" s="5"/>
      <c r="I19" s="5"/>
      <c r="J19" s="10"/>
      <c r="K19" s="24"/>
      <c r="L19" s="25"/>
      <c r="M19" s="50"/>
      <c r="S19" s="15"/>
      <c r="T19" s="10"/>
    </row>
    <row r="20" spans="1:20" s="6" customFormat="1" x14ac:dyDescent="0.2">
      <c r="A20" s="5"/>
      <c r="B20" s="5"/>
      <c r="C20" s="5"/>
      <c r="D20" s="5"/>
      <c r="E20" s="5"/>
      <c r="F20" s="5"/>
      <c r="G20" s="5"/>
      <c r="H20" s="5"/>
      <c r="I20" s="5"/>
      <c r="J20" s="10"/>
      <c r="K20" s="24"/>
      <c r="L20" s="25"/>
      <c r="M20" s="50"/>
      <c r="S20" s="15"/>
      <c r="T20" s="10"/>
    </row>
    <row r="21" spans="1:20" s="6" customFormat="1" x14ac:dyDescent="0.2">
      <c r="A21" s="5"/>
      <c r="B21" s="5"/>
      <c r="C21" s="5"/>
      <c r="D21" s="5"/>
      <c r="E21" s="5"/>
      <c r="F21" s="5"/>
      <c r="G21" s="5"/>
      <c r="H21" s="5"/>
      <c r="I21" s="5"/>
      <c r="J21" s="10"/>
      <c r="K21" s="24"/>
      <c r="L21" s="25"/>
      <c r="M21" s="50"/>
      <c r="S21" s="15"/>
      <c r="T21" s="10"/>
    </row>
    <row r="22" spans="1:20" s="6" customFormat="1" x14ac:dyDescent="0.2">
      <c r="A22" s="5"/>
      <c r="B22" s="5"/>
      <c r="C22" s="5"/>
      <c r="D22" s="5"/>
      <c r="E22" s="5"/>
      <c r="F22" s="5"/>
      <c r="G22" s="5"/>
      <c r="H22" s="5"/>
      <c r="I22" s="5"/>
      <c r="J22" s="10"/>
      <c r="K22" s="24"/>
      <c r="L22" s="25"/>
      <c r="M22" s="50"/>
      <c r="S22" s="15"/>
      <c r="T22" s="10"/>
    </row>
    <row r="23" spans="1:20" s="6" customFormat="1" x14ac:dyDescent="0.2">
      <c r="A23" s="5"/>
      <c r="B23" s="5"/>
      <c r="C23" s="5"/>
      <c r="D23" s="5"/>
      <c r="E23" s="5"/>
      <c r="F23" s="5"/>
      <c r="G23" s="5"/>
      <c r="H23" s="5"/>
      <c r="I23" s="5"/>
      <c r="J23" s="10"/>
      <c r="K23" s="24"/>
      <c r="L23" s="25"/>
      <c r="M23" s="50"/>
      <c r="S23" s="15"/>
      <c r="T23" s="10"/>
    </row>
    <row r="24" spans="1:20" s="6" customFormat="1" x14ac:dyDescent="0.2">
      <c r="A24" s="5"/>
      <c r="B24" s="5"/>
      <c r="C24" s="5"/>
      <c r="D24" s="5"/>
      <c r="E24" s="5"/>
      <c r="F24" s="5"/>
      <c r="G24" s="5"/>
      <c r="H24" s="5"/>
      <c r="I24" s="5"/>
      <c r="J24" s="10"/>
      <c r="K24" s="24"/>
      <c r="L24" s="25"/>
      <c r="M24" s="50"/>
      <c r="S24" s="15"/>
      <c r="T24" s="10"/>
    </row>
    <row r="25" spans="1:20" s="6" customFormat="1" x14ac:dyDescent="0.2">
      <c r="A25" s="5"/>
      <c r="B25" s="5"/>
      <c r="C25" s="5"/>
      <c r="D25" s="5"/>
      <c r="E25" s="5"/>
      <c r="F25" s="5"/>
      <c r="G25" s="5"/>
      <c r="H25" s="5"/>
      <c r="I25" s="5"/>
      <c r="J25" s="10"/>
      <c r="K25" s="24"/>
      <c r="L25" s="25"/>
      <c r="M25" s="50"/>
      <c r="S25" s="15"/>
      <c r="T25" s="10"/>
    </row>
    <row r="26" spans="1:20" s="6" customFormat="1" x14ac:dyDescent="0.2">
      <c r="A26" s="5"/>
      <c r="B26" s="5"/>
      <c r="C26" s="5"/>
      <c r="D26" s="5"/>
      <c r="E26" s="5"/>
      <c r="F26" s="5"/>
      <c r="G26" s="5"/>
      <c r="H26" s="5"/>
      <c r="I26" s="5"/>
      <c r="J26" s="10"/>
      <c r="K26" s="24"/>
      <c r="L26" s="25"/>
      <c r="M26" s="50"/>
      <c r="S26" s="15"/>
      <c r="T26" s="10"/>
    </row>
    <row r="27" spans="1:20" s="6" customFormat="1" x14ac:dyDescent="0.2">
      <c r="A27" s="5"/>
      <c r="B27" s="5"/>
      <c r="C27" s="5"/>
      <c r="D27" s="5"/>
      <c r="E27" s="5"/>
      <c r="F27" s="5"/>
      <c r="G27" s="5"/>
      <c r="H27" s="5"/>
      <c r="I27" s="5"/>
      <c r="J27" s="10"/>
      <c r="K27" s="24"/>
      <c r="L27" s="25"/>
      <c r="M27" s="50"/>
      <c r="S27" s="15"/>
      <c r="T27" s="10"/>
    </row>
    <row r="28" spans="1:20" s="6" customFormat="1" x14ac:dyDescent="0.2">
      <c r="A28" s="5"/>
      <c r="B28" s="5"/>
      <c r="C28" s="5"/>
      <c r="D28" s="5"/>
      <c r="E28" s="5"/>
      <c r="F28" s="5"/>
      <c r="G28" s="5"/>
      <c r="H28" s="5"/>
      <c r="I28" s="5"/>
      <c r="J28" s="10"/>
      <c r="K28" s="24"/>
      <c r="L28" s="25"/>
      <c r="M28" s="50"/>
      <c r="S28" s="15"/>
      <c r="T28" s="10"/>
    </row>
    <row r="29" spans="1:20" s="6" customFormat="1" x14ac:dyDescent="0.2">
      <c r="A29" s="5"/>
      <c r="B29" s="5"/>
      <c r="C29" s="5"/>
      <c r="D29" s="5"/>
      <c r="E29" s="5"/>
      <c r="F29" s="5"/>
      <c r="G29" s="5"/>
      <c r="H29" s="5"/>
      <c r="I29" s="5"/>
      <c r="J29" s="10"/>
      <c r="K29" s="24"/>
      <c r="L29" s="25"/>
      <c r="M29" s="50"/>
      <c r="S29" s="15"/>
      <c r="T29" s="10"/>
    </row>
    <row r="30" spans="1:20" s="6" customFormat="1" x14ac:dyDescent="0.2">
      <c r="A30" s="5"/>
      <c r="B30" s="5"/>
      <c r="C30" s="5"/>
      <c r="D30" s="5"/>
      <c r="E30" s="5"/>
      <c r="F30" s="5"/>
      <c r="G30" s="5"/>
      <c r="H30" s="5"/>
      <c r="I30" s="5"/>
      <c r="J30" s="10"/>
      <c r="K30" s="24"/>
      <c r="L30" s="25"/>
      <c r="M30" s="50"/>
      <c r="S30" s="15"/>
      <c r="T30" s="10"/>
    </row>
    <row r="31" spans="1:20" s="6" customFormat="1" x14ac:dyDescent="0.2">
      <c r="A31" s="5"/>
      <c r="B31" s="5"/>
      <c r="C31" s="5"/>
      <c r="D31" s="5"/>
      <c r="E31" s="5"/>
      <c r="F31" s="5"/>
      <c r="G31" s="5"/>
      <c r="H31" s="5"/>
      <c r="I31" s="5"/>
      <c r="J31" s="10"/>
      <c r="K31" s="24"/>
      <c r="L31" s="25"/>
      <c r="M31" s="50"/>
      <c r="S31" s="15"/>
      <c r="T31" s="10"/>
    </row>
    <row r="32" spans="1:20" s="6" customFormat="1" x14ac:dyDescent="0.2">
      <c r="A32" s="5"/>
      <c r="B32" s="5"/>
      <c r="C32" s="5"/>
      <c r="D32" s="5"/>
      <c r="E32" s="5"/>
      <c r="F32" s="5"/>
      <c r="G32" s="5"/>
      <c r="H32" s="5"/>
      <c r="I32" s="5"/>
      <c r="J32" s="10"/>
      <c r="K32" s="24"/>
      <c r="L32" s="25"/>
      <c r="M32" s="50"/>
      <c r="S32" s="15"/>
      <c r="T32" s="10"/>
    </row>
    <row r="33" spans="1:20" s="6" customFormat="1" x14ac:dyDescent="0.2">
      <c r="A33" s="10"/>
      <c r="B33" s="10"/>
      <c r="C33" s="10"/>
      <c r="D33" s="10"/>
      <c r="E33" s="10"/>
      <c r="F33" s="10"/>
      <c r="G33" s="10"/>
      <c r="H33" s="10"/>
      <c r="I33" s="10"/>
      <c r="J33" s="10"/>
      <c r="K33" s="5"/>
      <c r="L33" s="25"/>
      <c r="M33" s="50"/>
      <c r="S33" s="15"/>
      <c r="T33" s="10"/>
    </row>
    <row r="34" spans="1:20" s="6" customFormat="1" x14ac:dyDescent="0.2">
      <c r="A34" s="10"/>
      <c r="B34" s="10"/>
      <c r="C34" s="10"/>
      <c r="D34" s="10"/>
      <c r="E34" s="10"/>
      <c r="F34" s="10"/>
      <c r="G34" s="10"/>
      <c r="H34" s="10"/>
      <c r="I34" s="10"/>
      <c r="J34" s="10"/>
      <c r="K34" s="5"/>
      <c r="L34" s="25"/>
      <c r="M34" s="50"/>
      <c r="S34" s="15"/>
      <c r="T34" s="10"/>
    </row>
  </sheetData>
  <sortState xmlns:xlrd2="http://schemas.microsoft.com/office/spreadsheetml/2017/richdata2" ref="G8:V24">
    <sortCondition ref="G8"/>
  </sortState>
  <mergeCells count="18">
    <mergeCell ref="S6:S7"/>
    <mergeCell ref="K6:K7"/>
    <mergeCell ref="L6:L7"/>
    <mergeCell ref="M6:M7"/>
    <mergeCell ref="N6:N7"/>
    <mergeCell ref="O6:Q6"/>
    <mergeCell ref="R6:R7"/>
    <mergeCell ref="A5:R5"/>
    <mergeCell ref="E6:E7"/>
    <mergeCell ref="A6:A7"/>
    <mergeCell ref="B6:B7"/>
    <mergeCell ref="G6:G7"/>
    <mergeCell ref="C6:C7"/>
    <mergeCell ref="D6:D7"/>
    <mergeCell ref="F6:F7"/>
    <mergeCell ref="H6:H7"/>
    <mergeCell ref="I6:I7"/>
    <mergeCell ref="J6:J7"/>
  </mergeCells>
  <pageMargins left="0.39370078740157483" right="0.39370078740157483" top="0.78740157480314965" bottom="0.78740157480314965" header="0.31496062992125984" footer="0.31496062992125984"/>
  <pageSetup paperSize="9" scale="46" firstPageNumber="150" fitToHeight="0" orientation="landscape" useFirstPageNumber="1" r:id="rId1"/>
  <headerFooter>
    <oddFooter xml:space="preserve">&amp;L&amp;"Arial,Kurzíva"&amp;12Zastupitelstvo Olomouckého kraje 16.12.2024
10.1. - Rozpočet Olomouckého kraje na rok 2025 - návrh rozpočtu 
Příloha č. 5b) - Nové investice a opravy&amp;R&amp;"Arial,Kurzíva"&amp;11Strana &amp;P (celkem 205)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E4A7D-57E2-4F24-9BE7-A4114EE3AB07}">
  <sheetPr>
    <tabColor rgb="FFFFC000"/>
    <outlinePr summaryBelow="0" summaryRight="0"/>
    <pageSetUpPr fitToPage="1"/>
  </sheetPr>
  <dimension ref="A1:X29"/>
  <sheetViews>
    <sheetView showGridLines="0" showRuler="0" view="pageBreakPreview" zoomScale="70" zoomScaleNormal="68" zoomScaleSheetLayoutView="70" zoomScalePageLayoutView="70" workbookViewId="0">
      <pane ySplit="7" topLeftCell="A19" activePane="bottomLeft" state="frozenSplit"/>
      <selection activeCell="G22" sqref="G22"/>
      <selection pane="bottomLeft" activeCell="J1" sqref="J1:J1048576"/>
    </sheetView>
  </sheetViews>
  <sheetFormatPr defaultColWidth="9.140625" defaultRowHeight="12.75" outlineLevelCol="1" x14ac:dyDescent="0.2"/>
  <cols>
    <col min="1" max="1" width="9.140625" style="323"/>
    <col min="2" max="2" width="9.140625" style="345" collapsed="1"/>
    <col min="3" max="3" width="9.140625" style="323" hidden="1" customWidth="1" outlineLevel="1"/>
    <col min="4" max="4" width="7.28515625" style="323" hidden="1" customWidth="1" outlineLevel="1"/>
    <col min="5" max="5" width="8.7109375" style="323" customWidth="1" collapsed="1"/>
    <col min="6" max="6" width="5.85546875" style="323" hidden="1" customWidth="1" outlineLevel="1"/>
    <col min="7" max="7" width="15.42578125" style="323" hidden="1" customWidth="1" outlineLevel="1"/>
    <col min="8" max="8" width="12.42578125" style="323" hidden="1" customWidth="1" outlineLevel="1"/>
    <col min="9" max="9" width="7.42578125" style="323" hidden="1" customWidth="1" outlineLevel="1"/>
    <col min="10" max="10" width="57.7109375" style="328" customWidth="1"/>
    <col min="11" max="11" width="60.7109375" style="323" customWidth="1"/>
    <col min="12" max="12" width="5.85546875" style="323" customWidth="1"/>
    <col min="13" max="13" width="9.140625" style="323"/>
    <col min="14" max="14" width="14.42578125" style="328" customWidth="1"/>
    <col min="15" max="15" width="11.5703125" style="323" customWidth="1"/>
    <col min="16" max="16" width="13.5703125" style="323" customWidth="1"/>
    <col min="17" max="17" width="15.85546875" style="323" customWidth="1"/>
    <col min="18" max="18" width="12" style="323" customWidth="1"/>
    <col min="19" max="22" width="15" style="323" customWidth="1"/>
    <col min="23" max="23" width="24.7109375" style="323" customWidth="1"/>
    <col min="24" max="24" width="3.140625" style="323" customWidth="1"/>
    <col min="25" max="16384" width="9.140625" style="323"/>
  </cols>
  <sheetData>
    <row r="1" spans="1:24" s="211" customFormat="1" ht="26.25" customHeight="1" x14ac:dyDescent="0.3">
      <c r="A1" s="115" t="s">
        <v>354</v>
      </c>
      <c r="B1" s="297"/>
      <c r="C1" s="113"/>
      <c r="D1" s="113"/>
      <c r="E1" s="113"/>
      <c r="F1" s="113"/>
      <c r="G1" s="113"/>
      <c r="H1" s="117"/>
      <c r="I1" s="114"/>
      <c r="J1" s="322"/>
      <c r="K1" s="208"/>
      <c r="L1" s="209"/>
      <c r="M1" s="112"/>
      <c r="N1" s="111"/>
      <c r="O1" s="209"/>
      <c r="P1" s="111"/>
      <c r="Q1" s="111"/>
      <c r="R1" s="110"/>
      <c r="S1" s="109"/>
      <c r="T1" s="210"/>
    </row>
    <row r="2" spans="1:24" s="211" customFormat="1" ht="15.75" x14ac:dyDescent="0.25">
      <c r="A2" s="104" t="s">
        <v>20</v>
      </c>
      <c r="B2" s="298"/>
      <c r="C2" s="104"/>
      <c r="D2" s="212"/>
      <c r="E2" s="104"/>
      <c r="F2" s="104"/>
      <c r="G2" s="104"/>
      <c r="J2" s="104" t="s">
        <v>355</v>
      </c>
      <c r="K2" s="108" t="s">
        <v>356</v>
      </c>
      <c r="L2" s="209"/>
      <c r="M2" s="101"/>
      <c r="N2" s="100"/>
      <c r="O2" s="209"/>
      <c r="P2" s="100"/>
      <c r="Q2" s="100"/>
      <c r="R2" s="100"/>
      <c r="S2" s="99"/>
      <c r="T2" s="210"/>
    </row>
    <row r="3" spans="1:24" s="211" customFormat="1" ht="17.25" customHeight="1" x14ac:dyDescent="0.25">
      <c r="A3" s="104"/>
      <c r="B3" s="298"/>
      <c r="C3" s="104"/>
      <c r="D3" s="212"/>
      <c r="E3" s="104"/>
      <c r="F3" s="104"/>
      <c r="G3" s="104"/>
      <c r="I3" s="105"/>
      <c r="J3" s="104" t="s">
        <v>56</v>
      </c>
      <c r="K3" s="208"/>
      <c r="L3" s="209"/>
      <c r="M3" s="101"/>
      <c r="N3" s="100"/>
      <c r="O3" s="209"/>
      <c r="P3" s="100"/>
      <c r="Q3" s="100"/>
      <c r="R3" s="209"/>
      <c r="S3" s="99"/>
      <c r="T3" s="210"/>
    </row>
    <row r="4" spans="1:24" s="211" customFormat="1" ht="17.25" customHeight="1" x14ac:dyDescent="0.25">
      <c r="A4" s="102"/>
      <c r="B4" s="299"/>
      <c r="C4" s="102"/>
      <c r="D4" s="102"/>
      <c r="E4" s="102"/>
      <c r="F4" s="102"/>
      <c r="G4" s="102"/>
      <c r="H4" s="102"/>
      <c r="I4" s="103"/>
      <c r="J4" s="214"/>
      <c r="K4" s="208"/>
      <c r="L4" s="209"/>
      <c r="M4" s="101"/>
      <c r="N4" s="100"/>
      <c r="O4" s="209"/>
      <c r="P4" s="100"/>
      <c r="Q4" s="100"/>
      <c r="S4" s="99"/>
      <c r="T4" s="210"/>
      <c r="V4" s="215" t="s">
        <v>17</v>
      </c>
    </row>
    <row r="5" spans="1:24" s="211" customFormat="1" ht="25.5" customHeight="1" x14ac:dyDescent="0.25">
      <c r="A5" s="413" t="s">
        <v>357</v>
      </c>
      <c r="B5" s="414"/>
      <c r="C5" s="414"/>
      <c r="D5" s="414"/>
      <c r="E5" s="414"/>
      <c r="F5" s="414"/>
      <c r="G5" s="414"/>
      <c r="H5" s="414"/>
      <c r="I5" s="414"/>
      <c r="J5" s="414"/>
      <c r="K5" s="414"/>
      <c r="L5" s="414"/>
      <c r="M5" s="414"/>
      <c r="N5" s="414"/>
      <c r="O5" s="414"/>
      <c r="P5" s="414"/>
      <c r="Q5" s="414"/>
      <c r="R5" s="414"/>
      <c r="S5" s="216"/>
      <c r="T5" s="217"/>
      <c r="U5" s="217"/>
      <c r="V5" s="218"/>
      <c r="W5" s="218"/>
    </row>
    <row r="6" spans="1:24" s="211" customFormat="1" ht="22.5" customHeight="1" x14ac:dyDescent="0.25">
      <c r="A6" s="415" t="s">
        <v>0</v>
      </c>
      <c r="B6" s="415" t="s">
        <v>1</v>
      </c>
      <c r="C6" s="406" t="s">
        <v>3</v>
      </c>
      <c r="D6" s="406" t="s">
        <v>4</v>
      </c>
      <c r="E6" s="406" t="s">
        <v>19</v>
      </c>
      <c r="F6" s="406" t="s">
        <v>5</v>
      </c>
      <c r="G6" s="406" t="s">
        <v>2</v>
      </c>
      <c r="H6" s="417" t="s">
        <v>132</v>
      </c>
      <c r="I6" s="419" t="s">
        <v>133</v>
      </c>
      <c r="J6" s="406" t="s">
        <v>6</v>
      </c>
      <c r="K6" s="408" t="s">
        <v>7</v>
      </c>
      <c r="L6" s="410" t="s">
        <v>134</v>
      </c>
      <c r="M6" s="409" t="s">
        <v>9</v>
      </c>
      <c r="N6" s="408" t="s">
        <v>14</v>
      </c>
      <c r="O6" s="408" t="s">
        <v>10</v>
      </c>
      <c r="P6" s="403" t="s">
        <v>23</v>
      </c>
      <c r="Q6" s="420" t="s">
        <v>22</v>
      </c>
      <c r="R6" s="420"/>
      <c r="S6" s="420"/>
      <c r="T6" s="420"/>
      <c r="U6" s="420"/>
      <c r="V6" s="403" t="s">
        <v>24</v>
      </c>
      <c r="W6" s="403" t="s">
        <v>11</v>
      </c>
    </row>
    <row r="7" spans="1:24" s="208" customFormat="1" ht="50.25" customHeight="1" x14ac:dyDescent="0.25">
      <c r="A7" s="416"/>
      <c r="B7" s="416"/>
      <c r="C7" s="407"/>
      <c r="D7" s="407"/>
      <c r="E7" s="407"/>
      <c r="F7" s="407"/>
      <c r="G7" s="407"/>
      <c r="H7" s="418"/>
      <c r="I7" s="417"/>
      <c r="J7" s="407"/>
      <c r="K7" s="409"/>
      <c r="L7" s="411"/>
      <c r="M7" s="412"/>
      <c r="N7" s="409"/>
      <c r="O7" s="409"/>
      <c r="P7" s="404"/>
      <c r="Q7" s="219" t="s">
        <v>15</v>
      </c>
      <c r="R7" s="219" t="s">
        <v>21</v>
      </c>
      <c r="S7" s="219" t="s">
        <v>135</v>
      </c>
      <c r="T7" s="219" t="s">
        <v>136</v>
      </c>
      <c r="U7" s="219" t="s">
        <v>12</v>
      </c>
      <c r="V7" s="404"/>
      <c r="W7" s="404"/>
    </row>
    <row r="8" spans="1:24" s="95" customFormat="1" ht="25.5" customHeight="1" x14ac:dyDescent="0.3">
      <c r="A8" s="97" t="s">
        <v>327</v>
      </c>
      <c r="B8" s="344"/>
      <c r="C8" s="96"/>
      <c r="D8" s="96"/>
      <c r="E8" s="96"/>
      <c r="F8" s="96"/>
      <c r="G8" s="96"/>
      <c r="H8" s="96"/>
      <c r="I8" s="96"/>
      <c r="J8" s="96"/>
      <c r="K8" s="96"/>
      <c r="L8" s="32"/>
      <c r="M8" s="44"/>
      <c r="N8" s="32">
        <f>SUM(N9:N16)</f>
        <v>21866</v>
      </c>
      <c r="O8" s="32"/>
      <c r="P8" s="32">
        <f t="shared" ref="P8:V8" si="0">SUM(P9:P16)</f>
        <v>5000</v>
      </c>
      <c r="Q8" s="32">
        <f t="shared" si="0"/>
        <v>16866</v>
      </c>
      <c r="R8" s="32">
        <f t="shared" si="0"/>
        <v>1000</v>
      </c>
      <c r="S8" s="32">
        <f t="shared" si="0"/>
        <v>12200</v>
      </c>
      <c r="T8" s="32">
        <f t="shared" si="0"/>
        <v>0</v>
      </c>
      <c r="U8" s="32">
        <f t="shared" si="0"/>
        <v>3666</v>
      </c>
      <c r="V8" s="32">
        <f t="shared" si="0"/>
        <v>0</v>
      </c>
      <c r="W8" s="302"/>
    </row>
    <row r="9" spans="1:24" s="336" customFormat="1" ht="93" customHeight="1" x14ac:dyDescent="0.2">
      <c r="A9" s="337">
        <v>1</v>
      </c>
      <c r="B9" s="333" t="s">
        <v>42</v>
      </c>
      <c r="C9" s="329">
        <v>3231</v>
      </c>
      <c r="D9" s="329">
        <v>6351</v>
      </c>
      <c r="E9" s="333">
        <v>63</v>
      </c>
      <c r="F9" s="333">
        <v>10</v>
      </c>
      <c r="G9" s="329">
        <v>66010001311</v>
      </c>
      <c r="H9" s="329" t="s">
        <v>381</v>
      </c>
      <c r="I9" s="329" t="s">
        <v>382</v>
      </c>
      <c r="J9" s="331" t="s">
        <v>383</v>
      </c>
      <c r="K9" s="332" t="s">
        <v>437</v>
      </c>
      <c r="L9" s="333" t="s">
        <v>142</v>
      </c>
      <c r="M9" s="329"/>
      <c r="N9" s="341">
        <v>520</v>
      </c>
      <c r="O9" s="333" t="s">
        <v>143</v>
      </c>
      <c r="P9" s="343">
        <v>0</v>
      </c>
      <c r="Q9" s="341">
        <f t="shared" ref="Q9" si="1">SUM(R9:U9)</f>
        <v>520</v>
      </c>
      <c r="R9" s="399">
        <v>0</v>
      </c>
      <c r="S9" s="399">
        <v>0</v>
      </c>
      <c r="T9" s="399">
        <v>0</v>
      </c>
      <c r="U9" s="388">
        <v>520</v>
      </c>
      <c r="V9" s="341">
        <f>N9-P9-Q9</f>
        <v>0</v>
      </c>
      <c r="W9" s="338"/>
      <c r="X9" s="335"/>
    </row>
    <row r="10" spans="1:24" s="336" customFormat="1" ht="131.25" customHeight="1" x14ac:dyDescent="0.2">
      <c r="A10" s="337">
        <v>2</v>
      </c>
      <c r="B10" s="333" t="s">
        <v>45</v>
      </c>
      <c r="C10" s="329">
        <v>3127</v>
      </c>
      <c r="D10" s="333">
        <v>6351</v>
      </c>
      <c r="E10" s="333">
        <v>63</v>
      </c>
      <c r="F10" s="333">
        <v>10</v>
      </c>
      <c r="G10" s="329">
        <v>66010001173</v>
      </c>
      <c r="H10" s="329" t="s">
        <v>419</v>
      </c>
      <c r="I10" s="329" t="s">
        <v>420</v>
      </c>
      <c r="J10" s="331" t="s">
        <v>421</v>
      </c>
      <c r="K10" s="332" t="s">
        <v>422</v>
      </c>
      <c r="L10" s="333" t="s">
        <v>142</v>
      </c>
      <c r="M10" s="329"/>
      <c r="N10" s="341">
        <v>646</v>
      </c>
      <c r="O10" s="333" t="s">
        <v>143</v>
      </c>
      <c r="P10" s="343">
        <v>0</v>
      </c>
      <c r="Q10" s="341">
        <f>SUM(R10:U10)</f>
        <v>646</v>
      </c>
      <c r="R10" s="399">
        <v>0</v>
      </c>
      <c r="S10" s="399">
        <v>0</v>
      </c>
      <c r="T10" s="399">
        <v>0</v>
      </c>
      <c r="U10" s="388">
        <v>646</v>
      </c>
      <c r="V10" s="341">
        <f t="shared" ref="V10:V16" si="2">N10-P10-Q10</f>
        <v>0</v>
      </c>
      <c r="W10" s="338"/>
      <c r="X10" s="335"/>
    </row>
    <row r="11" spans="1:24" s="336" customFormat="1" ht="99.75" customHeight="1" x14ac:dyDescent="0.2">
      <c r="A11" s="337">
        <v>3</v>
      </c>
      <c r="B11" s="333" t="s">
        <v>42</v>
      </c>
      <c r="C11" s="329">
        <v>3122</v>
      </c>
      <c r="D11" s="333">
        <v>6351</v>
      </c>
      <c r="E11" s="333">
        <v>63</v>
      </c>
      <c r="F11" s="333">
        <v>10</v>
      </c>
      <c r="G11" s="329">
        <v>66010001135</v>
      </c>
      <c r="H11" s="329" t="s">
        <v>423</v>
      </c>
      <c r="I11" s="329" t="s">
        <v>424</v>
      </c>
      <c r="J11" s="331" t="s">
        <v>425</v>
      </c>
      <c r="K11" s="332" t="s">
        <v>426</v>
      </c>
      <c r="L11" s="333" t="s">
        <v>142</v>
      </c>
      <c r="M11" s="329"/>
      <c r="N11" s="341">
        <v>2500</v>
      </c>
      <c r="O11" s="333" t="s">
        <v>143</v>
      </c>
      <c r="P11" s="343">
        <v>0</v>
      </c>
      <c r="Q11" s="341">
        <f>SUM(R11:U11)</f>
        <v>2500</v>
      </c>
      <c r="R11" s="399">
        <v>0</v>
      </c>
      <c r="S11" s="399">
        <v>0</v>
      </c>
      <c r="T11" s="399">
        <v>0</v>
      </c>
      <c r="U11" s="388">
        <v>2500</v>
      </c>
      <c r="V11" s="341">
        <f t="shared" si="2"/>
        <v>0</v>
      </c>
      <c r="W11" s="338"/>
      <c r="X11" s="335"/>
    </row>
    <row r="12" spans="1:24" s="336" customFormat="1" ht="110.25" customHeight="1" x14ac:dyDescent="0.2">
      <c r="A12" s="337">
        <v>4</v>
      </c>
      <c r="B12" s="333" t="s">
        <v>51</v>
      </c>
      <c r="C12" s="329">
        <v>3121</v>
      </c>
      <c r="D12" s="333">
        <v>6351</v>
      </c>
      <c r="E12" s="333">
        <v>63</v>
      </c>
      <c r="F12" s="333">
        <v>10</v>
      </c>
      <c r="G12" s="329">
        <v>66010001113</v>
      </c>
      <c r="H12" s="329" t="s">
        <v>362</v>
      </c>
      <c r="I12" s="329" t="s">
        <v>363</v>
      </c>
      <c r="J12" s="331" t="s">
        <v>364</v>
      </c>
      <c r="K12" s="332" t="s">
        <v>365</v>
      </c>
      <c r="L12" s="333" t="s">
        <v>142</v>
      </c>
      <c r="M12" s="329"/>
      <c r="N12" s="341">
        <v>1000</v>
      </c>
      <c r="O12" s="333" t="s">
        <v>143</v>
      </c>
      <c r="P12" s="343">
        <v>0</v>
      </c>
      <c r="Q12" s="341">
        <v>1000</v>
      </c>
      <c r="R12" s="399">
        <v>0</v>
      </c>
      <c r="S12" s="399">
        <v>1000</v>
      </c>
      <c r="T12" s="399">
        <v>0</v>
      </c>
      <c r="U12" s="388">
        <v>0</v>
      </c>
      <c r="V12" s="341">
        <f t="shared" si="2"/>
        <v>0</v>
      </c>
      <c r="W12" s="334" t="s">
        <v>432</v>
      </c>
      <c r="X12" s="335"/>
    </row>
    <row r="13" spans="1:24" s="336" customFormat="1" ht="89.25" customHeight="1" x14ac:dyDescent="0.2">
      <c r="A13" s="337">
        <v>5</v>
      </c>
      <c r="B13" s="333" t="s">
        <v>51</v>
      </c>
      <c r="C13" s="329">
        <v>3121</v>
      </c>
      <c r="D13" s="333">
        <v>6351</v>
      </c>
      <c r="E13" s="333">
        <v>63</v>
      </c>
      <c r="F13" s="333">
        <v>10</v>
      </c>
      <c r="G13" s="329">
        <v>66010001113</v>
      </c>
      <c r="H13" s="329" t="s">
        <v>366</v>
      </c>
      <c r="I13" s="329" t="s">
        <v>363</v>
      </c>
      <c r="J13" s="331" t="s">
        <v>367</v>
      </c>
      <c r="K13" s="332" t="s">
        <v>368</v>
      </c>
      <c r="L13" s="333" t="s">
        <v>142</v>
      </c>
      <c r="M13" s="329"/>
      <c r="N13" s="341">
        <v>700</v>
      </c>
      <c r="O13" s="333" t="s">
        <v>143</v>
      </c>
      <c r="P13" s="343">
        <v>0</v>
      </c>
      <c r="Q13" s="341">
        <v>700</v>
      </c>
      <c r="R13" s="399">
        <v>0</v>
      </c>
      <c r="S13" s="399">
        <v>700</v>
      </c>
      <c r="T13" s="399">
        <v>0</v>
      </c>
      <c r="U13" s="388">
        <v>0</v>
      </c>
      <c r="V13" s="341">
        <f t="shared" si="2"/>
        <v>0</v>
      </c>
      <c r="W13" s="334" t="s">
        <v>432</v>
      </c>
      <c r="X13" s="335"/>
    </row>
    <row r="14" spans="1:24" s="336" customFormat="1" ht="90" customHeight="1" x14ac:dyDescent="0.2">
      <c r="A14" s="337">
        <v>6</v>
      </c>
      <c r="B14" s="333" t="s">
        <v>51</v>
      </c>
      <c r="C14" s="329">
        <v>3121</v>
      </c>
      <c r="D14" s="333">
        <v>6351</v>
      </c>
      <c r="E14" s="333">
        <v>63</v>
      </c>
      <c r="F14" s="333">
        <v>10</v>
      </c>
      <c r="G14" s="329">
        <v>66010001113</v>
      </c>
      <c r="H14" s="329" t="s">
        <v>369</v>
      </c>
      <c r="I14" s="329" t="s">
        <v>363</v>
      </c>
      <c r="J14" s="331" t="s">
        <v>370</v>
      </c>
      <c r="K14" s="332" t="s">
        <v>371</v>
      </c>
      <c r="L14" s="333" t="s">
        <v>142</v>
      </c>
      <c r="M14" s="329"/>
      <c r="N14" s="341">
        <v>500</v>
      </c>
      <c r="O14" s="333" t="s">
        <v>143</v>
      </c>
      <c r="P14" s="343">
        <v>0</v>
      </c>
      <c r="Q14" s="341">
        <v>500</v>
      </c>
      <c r="R14" s="399">
        <v>0</v>
      </c>
      <c r="S14" s="399">
        <v>500</v>
      </c>
      <c r="T14" s="399">
        <v>0</v>
      </c>
      <c r="U14" s="388">
        <v>0</v>
      </c>
      <c r="V14" s="341">
        <f t="shared" si="2"/>
        <v>0</v>
      </c>
      <c r="W14" s="334" t="s">
        <v>432</v>
      </c>
      <c r="X14" s="335"/>
    </row>
    <row r="15" spans="1:24" s="336" customFormat="1" ht="90" customHeight="1" x14ac:dyDescent="0.2">
      <c r="A15" s="337">
        <v>7</v>
      </c>
      <c r="B15" s="333" t="s">
        <v>51</v>
      </c>
      <c r="C15" s="329">
        <v>3121</v>
      </c>
      <c r="D15" s="333">
        <v>6351</v>
      </c>
      <c r="E15" s="333">
        <v>63</v>
      </c>
      <c r="F15" s="333">
        <v>10</v>
      </c>
      <c r="G15" s="329">
        <v>66010001113</v>
      </c>
      <c r="H15" s="329" t="s">
        <v>502</v>
      </c>
      <c r="I15" s="329" t="s">
        <v>363</v>
      </c>
      <c r="J15" s="331" t="s">
        <v>503</v>
      </c>
      <c r="K15" s="332" t="s">
        <v>504</v>
      </c>
      <c r="L15" s="333" t="s">
        <v>142</v>
      </c>
      <c r="M15" s="329"/>
      <c r="N15" s="341">
        <v>10000</v>
      </c>
      <c r="O15" s="333" t="s">
        <v>143</v>
      </c>
      <c r="P15" s="343">
        <v>0</v>
      </c>
      <c r="Q15" s="341">
        <f>SUM(R15:U15)</f>
        <v>10000</v>
      </c>
      <c r="R15" s="399">
        <v>0</v>
      </c>
      <c r="S15" s="399">
        <v>10000</v>
      </c>
      <c r="T15" s="399">
        <v>0</v>
      </c>
      <c r="U15" s="388">
        <v>0</v>
      </c>
      <c r="V15" s="341">
        <f t="shared" si="2"/>
        <v>0</v>
      </c>
      <c r="W15" s="334" t="s">
        <v>432</v>
      </c>
      <c r="X15" s="335"/>
    </row>
    <row r="16" spans="1:24" s="336" customFormat="1" ht="179.25" customHeight="1" x14ac:dyDescent="0.2">
      <c r="A16" s="337">
        <v>8</v>
      </c>
      <c r="B16" s="333" t="s">
        <v>45</v>
      </c>
      <c r="C16" s="329">
        <v>3127</v>
      </c>
      <c r="D16" s="333">
        <v>6351</v>
      </c>
      <c r="E16" s="333">
        <v>63</v>
      </c>
      <c r="F16" s="333">
        <v>10</v>
      </c>
      <c r="G16" s="329">
        <v>66010001132</v>
      </c>
      <c r="H16" s="329" t="s">
        <v>379</v>
      </c>
      <c r="I16" s="329" t="s">
        <v>373</v>
      </c>
      <c r="J16" s="331" t="s">
        <v>380</v>
      </c>
      <c r="K16" s="332" t="s">
        <v>433</v>
      </c>
      <c r="L16" s="333" t="s">
        <v>142</v>
      </c>
      <c r="M16" s="329"/>
      <c r="N16" s="341">
        <v>6000</v>
      </c>
      <c r="O16" s="340" t="s">
        <v>147</v>
      </c>
      <c r="P16" s="343">
        <v>5000</v>
      </c>
      <c r="Q16" s="341">
        <v>1000</v>
      </c>
      <c r="R16" s="399">
        <v>1000</v>
      </c>
      <c r="S16" s="399">
        <v>0</v>
      </c>
      <c r="T16" s="399">
        <v>0</v>
      </c>
      <c r="U16" s="388">
        <v>0</v>
      </c>
      <c r="V16" s="341">
        <f t="shared" si="2"/>
        <v>0</v>
      </c>
      <c r="W16" s="334" t="s">
        <v>432</v>
      </c>
      <c r="X16" s="335"/>
    </row>
    <row r="17" spans="1:24" s="95" customFormat="1" ht="25.5" customHeight="1" x14ac:dyDescent="0.3">
      <c r="A17" s="97" t="s">
        <v>328</v>
      </c>
      <c r="B17" s="344"/>
      <c r="C17" s="96"/>
      <c r="D17" s="96"/>
      <c r="E17" s="96"/>
      <c r="F17" s="96"/>
      <c r="G17" s="96"/>
      <c r="H17" s="96"/>
      <c r="I17" s="96"/>
      <c r="J17" s="96"/>
      <c r="K17" s="96"/>
      <c r="L17" s="32"/>
      <c r="M17" s="44"/>
      <c r="N17" s="32">
        <f>SUM(N18:N28)</f>
        <v>10830</v>
      </c>
      <c r="O17" s="32"/>
      <c r="P17" s="32">
        <f t="shared" ref="P17:V17" si="3">SUM(P18:P28)</f>
        <v>0</v>
      </c>
      <c r="Q17" s="32">
        <f t="shared" si="3"/>
        <v>10830</v>
      </c>
      <c r="R17" s="32">
        <f t="shared" si="3"/>
        <v>100</v>
      </c>
      <c r="S17" s="32">
        <f t="shared" si="3"/>
        <v>700</v>
      </c>
      <c r="T17" s="32">
        <f t="shared" si="3"/>
        <v>535</v>
      </c>
      <c r="U17" s="32">
        <f t="shared" si="3"/>
        <v>9495</v>
      </c>
      <c r="V17" s="32">
        <f t="shared" si="3"/>
        <v>0</v>
      </c>
      <c r="W17" s="302"/>
    </row>
    <row r="18" spans="1:24" s="336" customFormat="1" ht="120" x14ac:dyDescent="0.2">
      <c r="A18" s="337">
        <v>1</v>
      </c>
      <c r="B18" s="333" t="s">
        <v>45</v>
      </c>
      <c r="C18" s="329">
        <v>3133</v>
      </c>
      <c r="D18" s="333">
        <v>5331</v>
      </c>
      <c r="E18" s="333">
        <v>53</v>
      </c>
      <c r="F18" s="333">
        <v>10</v>
      </c>
      <c r="G18" s="329">
        <v>33010001403</v>
      </c>
      <c r="H18" s="329" t="s">
        <v>387</v>
      </c>
      <c r="I18" s="329" t="s">
        <v>388</v>
      </c>
      <c r="J18" s="331" t="s">
        <v>389</v>
      </c>
      <c r="K18" s="332" t="s">
        <v>390</v>
      </c>
      <c r="L18" s="333" t="s">
        <v>137</v>
      </c>
      <c r="M18" s="329"/>
      <c r="N18" s="341">
        <v>2700</v>
      </c>
      <c r="O18" s="333" t="s">
        <v>143</v>
      </c>
      <c r="P18" s="343">
        <v>0</v>
      </c>
      <c r="Q18" s="341">
        <f t="shared" ref="Q18:Q21" si="4">SUM(R18:U18)</f>
        <v>2700</v>
      </c>
      <c r="R18" s="399">
        <v>0</v>
      </c>
      <c r="S18" s="399">
        <v>0</v>
      </c>
      <c r="T18" s="399">
        <v>0</v>
      </c>
      <c r="U18" s="388">
        <v>2700</v>
      </c>
      <c r="V18" s="341">
        <f t="shared" ref="V18:V25" si="5">N18-P18-Q18</f>
        <v>0</v>
      </c>
      <c r="W18" s="338"/>
      <c r="X18" s="335"/>
    </row>
    <row r="19" spans="1:24" s="336" customFormat="1" ht="78" customHeight="1" x14ac:dyDescent="0.2">
      <c r="A19" s="337">
        <v>2</v>
      </c>
      <c r="B19" s="333" t="s">
        <v>50</v>
      </c>
      <c r="C19" s="329">
        <v>3122</v>
      </c>
      <c r="D19" s="329">
        <v>5331</v>
      </c>
      <c r="E19" s="333">
        <v>53</v>
      </c>
      <c r="F19" s="333">
        <v>10</v>
      </c>
      <c r="G19" s="329">
        <v>33010001151</v>
      </c>
      <c r="H19" s="329" t="s">
        <v>391</v>
      </c>
      <c r="I19" s="329" t="s">
        <v>392</v>
      </c>
      <c r="J19" s="331" t="s">
        <v>393</v>
      </c>
      <c r="K19" s="332" t="s">
        <v>394</v>
      </c>
      <c r="L19" s="333" t="s">
        <v>137</v>
      </c>
      <c r="M19" s="329"/>
      <c r="N19" s="341">
        <v>1750</v>
      </c>
      <c r="O19" s="333" t="s">
        <v>143</v>
      </c>
      <c r="P19" s="343">
        <v>0</v>
      </c>
      <c r="Q19" s="341">
        <f t="shared" si="4"/>
        <v>1750</v>
      </c>
      <c r="R19" s="399">
        <v>0</v>
      </c>
      <c r="S19" s="399">
        <v>0</v>
      </c>
      <c r="T19" s="399">
        <v>0</v>
      </c>
      <c r="U19" s="388">
        <v>1750</v>
      </c>
      <c r="V19" s="341">
        <f t="shared" si="5"/>
        <v>0</v>
      </c>
      <c r="W19" s="338"/>
      <c r="X19" s="335"/>
    </row>
    <row r="20" spans="1:24" s="336" customFormat="1" ht="118.5" customHeight="1" x14ac:dyDescent="0.2">
      <c r="A20" s="337">
        <v>3</v>
      </c>
      <c r="B20" s="333" t="s">
        <v>38</v>
      </c>
      <c r="C20" s="329">
        <v>3127</v>
      </c>
      <c r="D20" s="329">
        <v>5331</v>
      </c>
      <c r="E20" s="333">
        <v>53</v>
      </c>
      <c r="F20" s="333">
        <v>10</v>
      </c>
      <c r="G20" s="329">
        <v>33010001202</v>
      </c>
      <c r="H20" s="329" t="s">
        <v>399</v>
      </c>
      <c r="I20" s="329" t="s">
        <v>400</v>
      </c>
      <c r="J20" s="331" t="s">
        <v>401</v>
      </c>
      <c r="K20" s="332" t="s">
        <v>402</v>
      </c>
      <c r="L20" s="333" t="s">
        <v>137</v>
      </c>
      <c r="M20" s="329"/>
      <c r="N20" s="341">
        <v>500</v>
      </c>
      <c r="O20" s="333" t="s">
        <v>143</v>
      </c>
      <c r="P20" s="343">
        <v>0</v>
      </c>
      <c r="Q20" s="341">
        <f t="shared" si="4"/>
        <v>500</v>
      </c>
      <c r="R20" s="399">
        <v>100</v>
      </c>
      <c r="S20" s="399">
        <v>0</v>
      </c>
      <c r="T20" s="399">
        <v>0</v>
      </c>
      <c r="U20" s="388">
        <v>400</v>
      </c>
      <c r="V20" s="341">
        <f t="shared" si="5"/>
        <v>0</v>
      </c>
      <c r="W20" s="338"/>
      <c r="X20" s="335"/>
    </row>
    <row r="21" spans="1:24" s="336" customFormat="1" ht="144" customHeight="1" x14ac:dyDescent="0.2">
      <c r="A21" s="337">
        <v>4</v>
      </c>
      <c r="B21" s="333" t="s">
        <v>51</v>
      </c>
      <c r="C21" s="329">
        <v>3114</v>
      </c>
      <c r="D21" s="329">
        <v>5331</v>
      </c>
      <c r="E21" s="333">
        <v>53</v>
      </c>
      <c r="F21" s="333">
        <v>10</v>
      </c>
      <c r="G21" s="329">
        <v>33010001043</v>
      </c>
      <c r="H21" s="329" t="s">
        <v>403</v>
      </c>
      <c r="I21" s="329" t="s">
        <v>404</v>
      </c>
      <c r="J21" s="331" t="s">
        <v>405</v>
      </c>
      <c r="K21" s="332" t="s">
        <v>406</v>
      </c>
      <c r="L21" s="333" t="s">
        <v>137</v>
      </c>
      <c r="M21" s="329"/>
      <c r="N21" s="341">
        <v>237</v>
      </c>
      <c r="O21" s="333" t="s">
        <v>143</v>
      </c>
      <c r="P21" s="343">
        <v>0</v>
      </c>
      <c r="Q21" s="341">
        <f t="shared" si="4"/>
        <v>237</v>
      </c>
      <c r="R21" s="399">
        <v>0</v>
      </c>
      <c r="S21" s="399">
        <v>0</v>
      </c>
      <c r="T21" s="399">
        <v>0</v>
      </c>
      <c r="U21" s="388">
        <v>237</v>
      </c>
      <c r="V21" s="341">
        <f t="shared" si="5"/>
        <v>0</v>
      </c>
      <c r="W21" s="338"/>
      <c r="X21" s="335"/>
    </row>
    <row r="22" spans="1:24" s="336" customFormat="1" ht="180" x14ac:dyDescent="0.2">
      <c r="A22" s="337">
        <v>5</v>
      </c>
      <c r="B22" s="333" t="s">
        <v>45</v>
      </c>
      <c r="C22" s="329">
        <v>3127</v>
      </c>
      <c r="D22" s="329">
        <v>5331</v>
      </c>
      <c r="E22" s="333">
        <v>53</v>
      </c>
      <c r="F22" s="333">
        <v>10</v>
      </c>
      <c r="G22" s="329">
        <v>33010001134</v>
      </c>
      <c r="H22" s="329" t="s">
        <v>407</v>
      </c>
      <c r="I22" s="329" t="s">
        <v>408</v>
      </c>
      <c r="J22" s="331" t="s">
        <v>409</v>
      </c>
      <c r="K22" s="339" t="s">
        <v>410</v>
      </c>
      <c r="L22" s="333" t="s">
        <v>137</v>
      </c>
      <c r="M22" s="329"/>
      <c r="N22" s="341">
        <v>902</v>
      </c>
      <c r="O22" s="333" t="s">
        <v>143</v>
      </c>
      <c r="P22" s="343">
        <v>0</v>
      </c>
      <c r="Q22" s="341">
        <f t="shared" ref="Q22:Q25" si="6">SUM(R22:U22)</f>
        <v>902</v>
      </c>
      <c r="R22" s="399">
        <v>0</v>
      </c>
      <c r="S22" s="399">
        <v>0</v>
      </c>
      <c r="T22" s="399">
        <v>0</v>
      </c>
      <c r="U22" s="388">
        <v>902</v>
      </c>
      <c r="V22" s="341">
        <f t="shared" si="5"/>
        <v>0</v>
      </c>
      <c r="W22" s="338"/>
      <c r="X22" s="335"/>
    </row>
    <row r="23" spans="1:24" s="336" customFormat="1" ht="72" customHeight="1" x14ac:dyDescent="0.2">
      <c r="A23" s="337">
        <v>6</v>
      </c>
      <c r="B23" s="333" t="s">
        <v>50</v>
      </c>
      <c r="C23" s="329">
        <v>3121</v>
      </c>
      <c r="D23" s="329">
        <v>5331</v>
      </c>
      <c r="E23" s="333">
        <v>53</v>
      </c>
      <c r="F23" s="333">
        <v>10</v>
      </c>
      <c r="G23" s="329">
        <v>33010001106</v>
      </c>
      <c r="H23" s="329" t="s">
        <v>411</v>
      </c>
      <c r="I23" s="329" t="s">
        <v>412</v>
      </c>
      <c r="J23" s="331" t="s">
        <v>413</v>
      </c>
      <c r="K23" s="332" t="s">
        <v>414</v>
      </c>
      <c r="L23" s="333" t="s">
        <v>137</v>
      </c>
      <c r="M23" s="329"/>
      <c r="N23" s="341">
        <v>2180</v>
      </c>
      <c r="O23" s="333" t="s">
        <v>143</v>
      </c>
      <c r="P23" s="343">
        <v>0</v>
      </c>
      <c r="Q23" s="341">
        <f t="shared" si="6"/>
        <v>2180</v>
      </c>
      <c r="R23" s="399">
        <v>0</v>
      </c>
      <c r="S23" s="399">
        <v>0</v>
      </c>
      <c r="T23" s="399">
        <v>0</v>
      </c>
      <c r="U23" s="388">
        <v>2180</v>
      </c>
      <c r="V23" s="341">
        <f t="shared" si="5"/>
        <v>0</v>
      </c>
      <c r="W23" s="338"/>
      <c r="X23" s="335"/>
    </row>
    <row r="24" spans="1:24" s="336" customFormat="1" ht="87" customHeight="1" x14ac:dyDescent="0.2">
      <c r="A24" s="337">
        <v>7</v>
      </c>
      <c r="B24" s="333" t="s">
        <v>38</v>
      </c>
      <c r="C24" s="329">
        <v>3121</v>
      </c>
      <c r="D24" s="329">
        <v>5331</v>
      </c>
      <c r="E24" s="333">
        <v>53</v>
      </c>
      <c r="F24" s="333">
        <v>10</v>
      </c>
      <c r="G24" s="329">
        <v>33010001105</v>
      </c>
      <c r="H24" s="329" t="s">
        <v>415</v>
      </c>
      <c r="I24" s="329" t="s">
        <v>416</v>
      </c>
      <c r="J24" s="331" t="s">
        <v>417</v>
      </c>
      <c r="K24" s="332" t="s">
        <v>418</v>
      </c>
      <c r="L24" s="333" t="s">
        <v>137</v>
      </c>
      <c r="M24" s="329"/>
      <c r="N24" s="341">
        <v>900</v>
      </c>
      <c r="O24" s="333" t="s">
        <v>143</v>
      </c>
      <c r="P24" s="343">
        <v>0</v>
      </c>
      <c r="Q24" s="341">
        <f t="shared" si="6"/>
        <v>900</v>
      </c>
      <c r="R24" s="399">
        <v>0</v>
      </c>
      <c r="S24" s="399">
        <v>0</v>
      </c>
      <c r="T24" s="399">
        <v>0</v>
      </c>
      <c r="U24" s="388">
        <v>900</v>
      </c>
      <c r="V24" s="341">
        <f t="shared" si="5"/>
        <v>0</v>
      </c>
      <c r="W24" s="338"/>
      <c r="X24" s="335"/>
    </row>
    <row r="25" spans="1:24" s="336" customFormat="1" ht="84" customHeight="1" x14ac:dyDescent="0.2">
      <c r="A25" s="337">
        <v>8</v>
      </c>
      <c r="B25" s="333" t="s">
        <v>42</v>
      </c>
      <c r="C25" s="329">
        <v>3127</v>
      </c>
      <c r="D25" s="329">
        <v>5331</v>
      </c>
      <c r="E25" s="333">
        <v>53</v>
      </c>
      <c r="F25" s="333">
        <v>10</v>
      </c>
      <c r="G25" s="329">
        <v>33010001223</v>
      </c>
      <c r="H25" s="329" t="s">
        <v>427</v>
      </c>
      <c r="I25" s="329" t="s">
        <v>428</v>
      </c>
      <c r="J25" s="331" t="s">
        <v>429</v>
      </c>
      <c r="K25" s="332" t="s">
        <v>430</v>
      </c>
      <c r="L25" s="333" t="s">
        <v>137</v>
      </c>
      <c r="M25" s="329"/>
      <c r="N25" s="341">
        <v>426</v>
      </c>
      <c r="O25" s="333" t="s">
        <v>143</v>
      </c>
      <c r="P25" s="343">
        <v>0</v>
      </c>
      <c r="Q25" s="341">
        <f t="shared" si="6"/>
        <v>426</v>
      </c>
      <c r="R25" s="399">
        <v>0</v>
      </c>
      <c r="S25" s="399">
        <v>0</v>
      </c>
      <c r="T25" s="399">
        <v>0</v>
      </c>
      <c r="U25" s="388">
        <v>426</v>
      </c>
      <c r="V25" s="341">
        <f t="shared" si="5"/>
        <v>0</v>
      </c>
      <c r="W25" s="338"/>
      <c r="X25" s="335"/>
    </row>
    <row r="26" spans="1:24" s="336" customFormat="1" ht="90" x14ac:dyDescent="0.2">
      <c r="A26" s="337">
        <v>9</v>
      </c>
      <c r="B26" s="333" t="s">
        <v>45</v>
      </c>
      <c r="C26" s="329">
        <v>3127</v>
      </c>
      <c r="D26" s="329">
        <v>5331</v>
      </c>
      <c r="E26" s="333">
        <v>53</v>
      </c>
      <c r="F26" s="333">
        <v>10</v>
      </c>
      <c r="G26" s="329">
        <v>33010001132</v>
      </c>
      <c r="H26" s="329" t="s">
        <v>372</v>
      </c>
      <c r="I26" s="329" t="s">
        <v>373</v>
      </c>
      <c r="J26" s="331" t="s">
        <v>374</v>
      </c>
      <c r="K26" s="332" t="s">
        <v>375</v>
      </c>
      <c r="L26" s="333" t="s">
        <v>137</v>
      </c>
      <c r="M26" s="329"/>
      <c r="N26" s="341">
        <v>300</v>
      </c>
      <c r="O26" s="333" t="s">
        <v>143</v>
      </c>
      <c r="P26" s="343">
        <v>0</v>
      </c>
      <c r="Q26" s="341">
        <f t="shared" ref="Q26:Q28" si="7">SUM(R26:U26)</f>
        <v>300</v>
      </c>
      <c r="R26" s="399">
        <v>0</v>
      </c>
      <c r="S26" s="399">
        <v>0</v>
      </c>
      <c r="T26" s="399">
        <v>300</v>
      </c>
      <c r="U26" s="388">
        <v>0</v>
      </c>
      <c r="V26" s="341">
        <f t="shared" ref="V26:V28" si="8">N26-P26-Q26</f>
        <v>0</v>
      </c>
      <c r="W26" s="334" t="s">
        <v>432</v>
      </c>
      <c r="X26" s="335"/>
    </row>
    <row r="27" spans="1:24" s="336" customFormat="1" ht="75.75" customHeight="1" x14ac:dyDescent="0.2">
      <c r="A27" s="337">
        <v>10</v>
      </c>
      <c r="B27" s="333" t="s">
        <v>45</v>
      </c>
      <c r="C27" s="329">
        <v>3127</v>
      </c>
      <c r="D27" s="329">
        <v>5331</v>
      </c>
      <c r="E27" s="333">
        <v>53</v>
      </c>
      <c r="F27" s="333">
        <v>10</v>
      </c>
      <c r="G27" s="329">
        <v>33010001128</v>
      </c>
      <c r="H27" s="329" t="s">
        <v>358</v>
      </c>
      <c r="I27" s="329" t="s">
        <v>359</v>
      </c>
      <c r="J27" s="331" t="s">
        <v>360</v>
      </c>
      <c r="K27" s="332" t="s">
        <v>361</v>
      </c>
      <c r="L27" s="333" t="s">
        <v>137</v>
      </c>
      <c r="M27" s="329"/>
      <c r="N27" s="341">
        <v>700</v>
      </c>
      <c r="O27" s="333" t="s">
        <v>143</v>
      </c>
      <c r="P27" s="343">
        <v>0</v>
      </c>
      <c r="Q27" s="341">
        <f t="shared" ref="Q27" si="9">SUM(R27:U27)</f>
        <v>700</v>
      </c>
      <c r="R27" s="399">
        <v>0</v>
      </c>
      <c r="S27" s="399">
        <v>700</v>
      </c>
      <c r="T27" s="399">
        <v>0</v>
      </c>
      <c r="U27" s="388">
        <v>0</v>
      </c>
      <c r="V27" s="341">
        <f t="shared" ref="V27" si="10">N27-P27-Q27</f>
        <v>0</v>
      </c>
      <c r="W27" s="334" t="s">
        <v>432</v>
      </c>
      <c r="X27" s="335"/>
    </row>
    <row r="28" spans="1:24" s="336" customFormat="1" ht="120" x14ac:dyDescent="0.2">
      <c r="A28" s="337">
        <v>11</v>
      </c>
      <c r="B28" s="333" t="s">
        <v>45</v>
      </c>
      <c r="C28" s="329">
        <v>3127</v>
      </c>
      <c r="D28" s="329">
        <v>5331</v>
      </c>
      <c r="E28" s="333">
        <v>53</v>
      </c>
      <c r="F28" s="333">
        <v>10</v>
      </c>
      <c r="G28" s="329">
        <v>33010001132</v>
      </c>
      <c r="H28" s="329" t="s">
        <v>376</v>
      </c>
      <c r="I28" s="329" t="s">
        <v>373</v>
      </c>
      <c r="J28" s="331" t="s">
        <v>377</v>
      </c>
      <c r="K28" s="332" t="s">
        <v>378</v>
      </c>
      <c r="L28" s="333" t="s">
        <v>137</v>
      </c>
      <c r="M28" s="329"/>
      <c r="N28" s="341">
        <v>235</v>
      </c>
      <c r="O28" s="333" t="s">
        <v>143</v>
      </c>
      <c r="P28" s="343">
        <v>0</v>
      </c>
      <c r="Q28" s="341">
        <f t="shared" si="7"/>
        <v>235</v>
      </c>
      <c r="R28" s="399">
        <v>0</v>
      </c>
      <c r="S28" s="399">
        <v>0</v>
      </c>
      <c r="T28" s="399">
        <v>235</v>
      </c>
      <c r="U28" s="388">
        <v>0</v>
      </c>
      <c r="V28" s="341">
        <f t="shared" si="8"/>
        <v>0</v>
      </c>
      <c r="W28" s="334" t="s">
        <v>432</v>
      </c>
      <c r="X28" s="335"/>
    </row>
    <row r="29" spans="1:24" s="327" customFormat="1" ht="39.75" customHeight="1" x14ac:dyDescent="0.25">
      <c r="A29" s="405" t="s">
        <v>431</v>
      </c>
      <c r="B29" s="405"/>
      <c r="C29" s="405"/>
      <c r="D29" s="405"/>
      <c r="E29" s="405"/>
      <c r="F29" s="405"/>
      <c r="G29" s="405"/>
      <c r="H29" s="405"/>
      <c r="I29" s="405"/>
      <c r="J29" s="405"/>
      <c r="K29" s="405"/>
      <c r="L29" s="405"/>
      <c r="M29" s="405"/>
      <c r="N29" s="342">
        <f>N17+N8</f>
        <v>32696</v>
      </c>
      <c r="O29" s="324"/>
      <c r="P29" s="342">
        <f t="shared" ref="P29:V29" si="11">P17+P8</f>
        <v>5000</v>
      </c>
      <c r="Q29" s="342">
        <f t="shared" si="11"/>
        <v>27696</v>
      </c>
      <c r="R29" s="342">
        <f t="shared" si="11"/>
        <v>1100</v>
      </c>
      <c r="S29" s="342">
        <f t="shared" si="11"/>
        <v>12900</v>
      </c>
      <c r="T29" s="342">
        <f t="shared" si="11"/>
        <v>535</v>
      </c>
      <c r="U29" s="342">
        <f t="shared" si="11"/>
        <v>13161</v>
      </c>
      <c r="V29" s="342">
        <f t="shared" si="11"/>
        <v>0</v>
      </c>
      <c r="W29" s="325"/>
      <c r="X29" s="326"/>
    </row>
  </sheetData>
  <mergeCells count="21">
    <mergeCell ref="A5:R5"/>
    <mergeCell ref="A6:A7"/>
    <mergeCell ref="B6:B7"/>
    <mergeCell ref="C6:C7"/>
    <mergeCell ref="D6:D7"/>
    <mergeCell ref="E6:E7"/>
    <mergeCell ref="F6:F7"/>
    <mergeCell ref="G6:G7"/>
    <mergeCell ref="H6:H7"/>
    <mergeCell ref="I6:I7"/>
    <mergeCell ref="P6:P7"/>
    <mergeCell ref="Q6:U6"/>
    <mergeCell ref="V6:V7"/>
    <mergeCell ref="W6:W7"/>
    <mergeCell ref="A29:M29"/>
    <mergeCell ref="J6:J7"/>
    <mergeCell ref="K6:K7"/>
    <mergeCell ref="L6:L7"/>
    <mergeCell ref="M6:M7"/>
    <mergeCell ref="N6:N7"/>
    <mergeCell ref="O6:O7"/>
  </mergeCells>
  <pageMargins left="0.39370078740157483" right="0.39370078740157483" top="0.78740157480314965" bottom="0.78740157480314965" header="0.31496062992125984" footer="0.31496062992125984"/>
  <pageSetup paperSize="9" scale="45" firstPageNumber="135" fitToHeight="0" orientation="landscape" useFirstPageNumber="1" r:id="rId1"/>
  <headerFooter>
    <oddFooter xml:space="preserve">&amp;L&amp;"Arial,Kurzíva"&amp;12Zastupitelstvo Olomouckého kraje 16.12.2024
10.1. - Rozpočet Olomouckého kraje na rok 2025 - návrh rozpočtu 
Příloha č. 5b) - Nové investice a opravy&amp;R&amp;"Arial,Kurzíva"&amp;11Strana &amp;P (celkem 205) </oddFooter>
  </headerFooter>
  <rowBreaks count="2" manualBreakCount="2">
    <brk id="16" max="22" man="1"/>
    <brk id="25"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F287E-1A21-4429-B906-244EA9C999E8}">
  <sheetPr>
    <tabColor rgb="FFFFC000"/>
    <outlinePr summaryBelow="0" summaryRight="0"/>
    <pageSetUpPr fitToPage="1"/>
  </sheetPr>
  <dimension ref="A1:X15"/>
  <sheetViews>
    <sheetView showGridLines="0" view="pageBreakPreview" zoomScale="70" zoomScaleNormal="68" zoomScaleSheetLayoutView="70" workbookViewId="0">
      <pane ySplit="7" topLeftCell="A10" activePane="bottomLeft" state="frozenSplit"/>
      <selection activeCell="G22" sqref="G22"/>
      <selection pane="bottomLeft" activeCell="J3" sqref="J3"/>
    </sheetView>
  </sheetViews>
  <sheetFormatPr defaultColWidth="9.140625" defaultRowHeight="12.75" outlineLevelCol="1" x14ac:dyDescent="0.2"/>
  <cols>
    <col min="1" max="1" width="9.140625" style="323"/>
    <col min="2" max="2" width="9.140625" style="345" collapsed="1"/>
    <col min="3" max="3" width="9.140625" style="323" hidden="1" customWidth="1" outlineLevel="1"/>
    <col min="4" max="4" width="5.7109375" style="323" hidden="1" customWidth="1" outlineLevel="1"/>
    <col min="5" max="5" width="8.7109375" style="323" customWidth="1" collapsed="1"/>
    <col min="6" max="6" width="5.85546875" style="323" hidden="1" customWidth="1" outlineLevel="1"/>
    <col min="7" max="7" width="15.42578125" style="323" hidden="1" customWidth="1" outlineLevel="1"/>
    <col min="8" max="8" width="12.42578125" style="323" hidden="1" customWidth="1" outlineLevel="1"/>
    <col min="9" max="9" width="7.42578125" style="323" hidden="1" customWidth="1" outlineLevel="1"/>
    <col min="10" max="10" width="57.7109375" style="328" customWidth="1"/>
    <col min="11" max="11" width="60.7109375" style="323" customWidth="1"/>
    <col min="12" max="12" width="5.85546875" style="323" customWidth="1"/>
    <col min="13" max="13" width="9.140625" style="323"/>
    <col min="14" max="14" width="14.42578125" style="328" customWidth="1"/>
    <col min="15" max="15" width="11.5703125" style="323" customWidth="1"/>
    <col min="16" max="16" width="13.5703125" style="323" customWidth="1"/>
    <col min="17" max="17" width="15.85546875" style="323" customWidth="1"/>
    <col min="18" max="18" width="11.5703125" style="323" customWidth="1"/>
    <col min="19" max="22" width="15" style="323" customWidth="1"/>
    <col min="23" max="23" width="33.140625" style="323" customWidth="1"/>
    <col min="24" max="24" width="3.140625" style="323" customWidth="1"/>
    <col min="25" max="16384" width="9.140625" style="323"/>
  </cols>
  <sheetData>
    <row r="1" spans="1:24" s="211" customFormat="1" ht="26.25" customHeight="1" x14ac:dyDescent="0.3">
      <c r="A1" s="115" t="s">
        <v>59</v>
      </c>
      <c r="B1" s="297"/>
      <c r="C1" s="113"/>
      <c r="D1" s="113"/>
      <c r="E1" s="113"/>
      <c r="F1" s="113"/>
      <c r="G1" s="113"/>
      <c r="H1" s="117"/>
      <c r="I1" s="114"/>
      <c r="J1" s="322"/>
      <c r="K1" s="208"/>
      <c r="L1" s="209"/>
      <c r="M1" s="112"/>
      <c r="N1" s="111"/>
      <c r="O1" s="209"/>
      <c r="P1" s="111"/>
      <c r="Q1" s="111"/>
      <c r="R1" s="110"/>
      <c r="S1" s="109"/>
      <c r="T1" s="210"/>
    </row>
    <row r="2" spans="1:24" s="211" customFormat="1" ht="15.75" x14ac:dyDescent="0.25">
      <c r="A2" s="104" t="s">
        <v>20</v>
      </c>
      <c r="B2" s="298"/>
      <c r="C2" s="104"/>
      <c r="D2" s="212"/>
      <c r="E2" s="104"/>
      <c r="F2" s="104"/>
      <c r="G2" s="104"/>
      <c r="J2" s="104" t="s">
        <v>58</v>
      </c>
      <c r="K2" s="108" t="s">
        <v>57</v>
      </c>
      <c r="L2" s="209"/>
      <c r="M2" s="101"/>
      <c r="N2" s="100"/>
      <c r="O2" s="209"/>
      <c r="P2" s="100"/>
      <c r="Q2" s="100"/>
      <c r="R2" s="100"/>
      <c r="S2" s="99"/>
      <c r="T2" s="210"/>
    </row>
    <row r="3" spans="1:24" s="211" customFormat="1" ht="17.25" customHeight="1" x14ac:dyDescent="0.25">
      <c r="A3" s="104"/>
      <c r="B3" s="298"/>
      <c r="C3" s="104"/>
      <c r="D3" s="212"/>
      <c r="E3" s="104"/>
      <c r="F3" s="104"/>
      <c r="G3" s="104"/>
      <c r="I3" s="105"/>
      <c r="J3" s="104" t="s">
        <v>56</v>
      </c>
      <c r="K3" s="208"/>
      <c r="L3" s="209"/>
      <c r="M3" s="101"/>
      <c r="N3" s="100"/>
      <c r="O3" s="209"/>
      <c r="P3" s="100"/>
      <c r="Q3" s="100"/>
      <c r="R3" s="209"/>
      <c r="S3" s="99"/>
      <c r="T3" s="210"/>
    </row>
    <row r="4" spans="1:24" s="211" customFormat="1" ht="17.25" customHeight="1" x14ac:dyDescent="0.25">
      <c r="A4" s="102"/>
      <c r="B4" s="299"/>
      <c r="C4" s="102"/>
      <c r="D4" s="102"/>
      <c r="E4" s="102"/>
      <c r="F4" s="102"/>
      <c r="G4" s="102"/>
      <c r="H4" s="102"/>
      <c r="I4" s="103"/>
      <c r="J4" s="214"/>
      <c r="K4" s="208"/>
      <c r="L4" s="209"/>
      <c r="M4" s="101"/>
      <c r="N4" s="100"/>
      <c r="O4" s="209"/>
      <c r="P4" s="100"/>
      <c r="Q4" s="100"/>
      <c r="S4" s="99"/>
      <c r="T4" s="210"/>
      <c r="V4" s="215" t="s">
        <v>17</v>
      </c>
    </row>
    <row r="5" spans="1:24" s="211" customFormat="1" ht="25.5" customHeight="1" x14ac:dyDescent="0.25">
      <c r="A5" s="413" t="s">
        <v>434</v>
      </c>
      <c r="B5" s="414"/>
      <c r="C5" s="414"/>
      <c r="D5" s="414"/>
      <c r="E5" s="414"/>
      <c r="F5" s="414"/>
      <c r="G5" s="414"/>
      <c r="H5" s="414"/>
      <c r="I5" s="414"/>
      <c r="J5" s="414"/>
      <c r="K5" s="414"/>
      <c r="L5" s="414"/>
      <c r="M5" s="414"/>
      <c r="N5" s="414"/>
      <c r="O5" s="414"/>
      <c r="P5" s="414"/>
      <c r="Q5" s="414"/>
      <c r="R5" s="414"/>
      <c r="S5" s="216"/>
      <c r="T5" s="217"/>
      <c r="U5" s="217"/>
      <c r="V5" s="218"/>
      <c r="W5" s="218"/>
    </row>
    <row r="6" spans="1:24" s="211" customFormat="1" ht="22.5" customHeight="1" x14ac:dyDescent="0.25">
      <c r="A6" s="415" t="s">
        <v>0</v>
      </c>
      <c r="B6" s="415" t="s">
        <v>1</v>
      </c>
      <c r="C6" s="406" t="s">
        <v>3</v>
      </c>
      <c r="D6" s="406" t="s">
        <v>4</v>
      </c>
      <c r="E6" s="406" t="s">
        <v>19</v>
      </c>
      <c r="F6" s="406" t="s">
        <v>5</v>
      </c>
      <c r="G6" s="406" t="s">
        <v>2</v>
      </c>
      <c r="H6" s="417" t="s">
        <v>132</v>
      </c>
      <c r="I6" s="419" t="s">
        <v>133</v>
      </c>
      <c r="J6" s="406" t="s">
        <v>6</v>
      </c>
      <c r="K6" s="408" t="s">
        <v>7</v>
      </c>
      <c r="L6" s="410" t="s">
        <v>134</v>
      </c>
      <c r="M6" s="409" t="s">
        <v>9</v>
      </c>
      <c r="N6" s="408" t="s">
        <v>14</v>
      </c>
      <c r="O6" s="408" t="s">
        <v>10</v>
      </c>
      <c r="P6" s="403" t="s">
        <v>23</v>
      </c>
      <c r="Q6" s="420" t="s">
        <v>22</v>
      </c>
      <c r="R6" s="420"/>
      <c r="S6" s="420"/>
      <c r="T6" s="420"/>
      <c r="U6" s="420"/>
      <c r="V6" s="403" t="s">
        <v>24</v>
      </c>
      <c r="W6" s="403" t="s">
        <v>11</v>
      </c>
    </row>
    <row r="7" spans="1:24" s="208" customFormat="1" ht="50.25" customHeight="1" x14ac:dyDescent="0.25">
      <c r="A7" s="416"/>
      <c r="B7" s="416"/>
      <c r="C7" s="407"/>
      <c r="D7" s="407"/>
      <c r="E7" s="407"/>
      <c r="F7" s="407"/>
      <c r="G7" s="407"/>
      <c r="H7" s="418"/>
      <c r="I7" s="417"/>
      <c r="J7" s="407"/>
      <c r="K7" s="409"/>
      <c r="L7" s="411"/>
      <c r="M7" s="412"/>
      <c r="N7" s="409"/>
      <c r="O7" s="409"/>
      <c r="P7" s="404"/>
      <c r="Q7" s="219" t="s">
        <v>15</v>
      </c>
      <c r="R7" s="219" t="s">
        <v>21</v>
      </c>
      <c r="S7" s="219" t="s">
        <v>135</v>
      </c>
      <c r="T7" s="219" t="s">
        <v>136</v>
      </c>
      <c r="U7" s="219" t="s">
        <v>12</v>
      </c>
      <c r="V7" s="404"/>
      <c r="W7" s="404"/>
    </row>
    <row r="8" spans="1:24" s="95" customFormat="1" ht="25.5" hidden="1" customHeight="1" x14ac:dyDescent="0.3">
      <c r="A8" s="97" t="s">
        <v>327</v>
      </c>
      <c r="B8" s="344"/>
      <c r="C8" s="96"/>
      <c r="D8" s="96"/>
      <c r="E8" s="96"/>
      <c r="F8" s="96"/>
      <c r="G8" s="96"/>
      <c r="H8" s="96"/>
      <c r="I8" s="96"/>
      <c r="J8" s="96"/>
      <c r="K8" s="96"/>
      <c r="L8" s="32"/>
      <c r="M8" s="44"/>
      <c r="N8" s="32">
        <f>SUM(N9:N9)</f>
        <v>0</v>
      </c>
      <c r="O8" s="32"/>
      <c r="P8" s="32">
        <f t="shared" ref="P8:V8" si="0">SUM(P9:P9)</f>
        <v>0</v>
      </c>
      <c r="Q8" s="32">
        <f t="shared" si="0"/>
        <v>0</v>
      </c>
      <c r="R8" s="32">
        <f t="shared" si="0"/>
        <v>0</v>
      </c>
      <c r="S8" s="32">
        <f t="shared" si="0"/>
        <v>0</v>
      </c>
      <c r="T8" s="32">
        <f t="shared" si="0"/>
        <v>0</v>
      </c>
      <c r="U8" s="32">
        <f t="shared" si="0"/>
        <v>0</v>
      </c>
      <c r="V8" s="32">
        <f t="shared" si="0"/>
        <v>0</v>
      </c>
      <c r="W8" s="302"/>
    </row>
    <row r="9" spans="1:24" s="336" customFormat="1" ht="75.75" hidden="1" customHeight="1" x14ac:dyDescent="0.2">
      <c r="A9" s="337"/>
      <c r="B9" s="333"/>
      <c r="C9" s="329"/>
      <c r="D9" s="329"/>
      <c r="E9" s="330"/>
      <c r="F9" s="329"/>
      <c r="G9" s="329"/>
      <c r="H9" s="329"/>
      <c r="I9" s="329"/>
      <c r="J9" s="331"/>
      <c r="K9" s="332"/>
      <c r="L9" s="333"/>
      <c r="M9" s="329"/>
      <c r="N9" s="341"/>
      <c r="O9" s="333"/>
      <c r="P9" s="343"/>
      <c r="Q9" s="341"/>
      <c r="R9" s="341"/>
      <c r="S9" s="341"/>
      <c r="T9" s="341"/>
      <c r="U9" s="341"/>
      <c r="V9" s="341"/>
      <c r="W9" s="338"/>
      <c r="X9" s="335"/>
    </row>
    <row r="10" spans="1:24" s="95" customFormat="1" ht="25.5" customHeight="1" x14ac:dyDescent="0.3">
      <c r="A10" s="97" t="s">
        <v>328</v>
      </c>
      <c r="B10" s="344"/>
      <c r="C10" s="96"/>
      <c r="D10" s="96"/>
      <c r="E10" s="96"/>
      <c r="F10" s="96"/>
      <c r="G10" s="96"/>
      <c r="H10" s="96"/>
      <c r="I10" s="96"/>
      <c r="J10" s="96"/>
      <c r="K10" s="96"/>
      <c r="L10" s="32"/>
      <c r="M10" s="44"/>
      <c r="N10" s="32">
        <f>SUM(N11:N11)</f>
        <v>4500</v>
      </c>
      <c r="O10" s="32"/>
      <c r="P10" s="32">
        <f t="shared" ref="P10:V10" si="1">SUM(P11:P11)</f>
        <v>0</v>
      </c>
      <c r="Q10" s="32">
        <f t="shared" si="1"/>
        <v>4500</v>
      </c>
      <c r="R10" s="32">
        <f t="shared" si="1"/>
        <v>0</v>
      </c>
      <c r="S10" s="32">
        <f t="shared" si="1"/>
        <v>0</v>
      </c>
      <c r="T10" s="32">
        <f t="shared" si="1"/>
        <v>0</v>
      </c>
      <c r="U10" s="32">
        <f t="shared" si="1"/>
        <v>4500</v>
      </c>
      <c r="V10" s="32">
        <f t="shared" si="1"/>
        <v>0</v>
      </c>
      <c r="W10" s="302"/>
    </row>
    <row r="11" spans="1:24" s="336" customFormat="1" ht="144.75" customHeight="1" x14ac:dyDescent="0.2">
      <c r="A11" s="337">
        <v>1</v>
      </c>
      <c r="B11" s="333" t="s">
        <v>42</v>
      </c>
      <c r="C11" s="329">
        <v>3114</v>
      </c>
      <c r="D11" s="329">
        <v>5171</v>
      </c>
      <c r="E11" s="333">
        <v>51</v>
      </c>
      <c r="F11" s="333">
        <v>10</v>
      </c>
      <c r="G11" s="343">
        <v>60001101791</v>
      </c>
      <c r="H11" s="329" t="s">
        <v>395</v>
      </c>
      <c r="I11" s="329" t="s">
        <v>396</v>
      </c>
      <c r="J11" s="331" t="s">
        <v>397</v>
      </c>
      <c r="K11" s="332" t="s">
        <v>398</v>
      </c>
      <c r="L11" s="333" t="s">
        <v>137</v>
      </c>
      <c r="M11" s="329"/>
      <c r="N11" s="341">
        <v>4500</v>
      </c>
      <c r="O11" s="333">
        <v>2025</v>
      </c>
      <c r="P11" s="343">
        <v>0</v>
      </c>
      <c r="Q11" s="341">
        <f t="shared" ref="Q11" si="2">SUM(R11:U11)</f>
        <v>4500</v>
      </c>
      <c r="R11" s="399">
        <v>0</v>
      </c>
      <c r="S11" s="399">
        <v>0</v>
      </c>
      <c r="T11" s="399">
        <v>0</v>
      </c>
      <c r="U11" s="388">
        <v>4500</v>
      </c>
      <c r="V11" s="341">
        <f t="shared" ref="V11" si="3">N11-P11-Q11</f>
        <v>0</v>
      </c>
      <c r="W11" s="338"/>
      <c r="X11" s="335"/>
    </row>
    <row r="12" spans="1:24" s="95" customFormat="1" ht="25.5" customHeight="1" x14ac:dyDescent="0.3">
      <c r="A12" s="97" t="s">
        <v>442</v>
      </c>
      <c r="B12" s="344"/>
      <c r="C12" s="96"/>
      <c r="D12" s="96"/>
      <c r="E12" s="96"/>
      <c r="F12" s="96"/>
      <c r="G12" s="96"/>
      <c r="H12" s="96"/>
      <c r="I12" s="96"/>
      <c r="J12" s="96"/>
      <c r="K12" s="96"/>
      <c r="L12" s="32"/>
      <c r="M12" s="44"/>
      <c r="N12" s="32">
        <f>SUM(N13:N14)</f>
        <v>13000</v>
      </c>
      <c r="O12" s="32"/>
      <c r="P12" s="32">
        <f t="shared" ref="P12:V12" si="4">SUM(P13:P14)</f>
        <v>0</v>
      </c>
      <c r="Q12" s="32">
        <f t="shared" si="4"/>
        <v>1500</v>
      </c>
      <c r="R12" s="32">
        <f t="shared" si="4"/>
        <v>0</v>
      </c>
      <c r="S12" s="32">
        <f t="shared" si="4"/>
        <v>0</v>
      </c>
      <c r="T12" s="32">
        <f t="shared" si="4"/>
        <v>0</v>
      </c>
      <c r="U12" s="32">
        <f>SUM(U13:U14)</f>
        <v>1500</v>
      </c>
      <c r="V12" s="32">
        <f t="shared" si="4"/>
        <v>11500</v>
      </c>
      <c r="W12" s="302"/>
    </row>
    <row r="13" spans="1:24" s="336" customFormat="1" ht="90.75" customHeight="1" x14ac:dyDescent="0.2">
      <c r="A13" s="337">
        <v>1</v>
      </c>
      <c r="B13" s="333" t="s">
        <v>38</v>
      </c>
      <c r="C13" s="329">
        <v>3122</v>
      </c>
      <c r="D13" s="329">
        <v>5169</v>
      </c>
      <c r="E13" s="333">
        <v>51</v>
      </c>
      <c r="F13" s="333">
        <v>10</v>
      </c>
      <c r="G13" s="343">
        <v>60001101792</v>
      </c>
      <c r="H13" s="329" t="s">
        <v>384</v>
      </c>
      <c r="I13" s="329" t="s">
        <v>385</v>
      </c>
      <c r="J13" s="331" t="s">
        <v>441</v>
      </c>
      <c r="K13" s="332" t="s">
        <v>386</v>
      </c>
      <c r="L13" s="333" t="s">
        <v>137</v>
      </c>
      <c r="M13" s="329"/>
      <c r="N13" s="341">
        <v>7000</v>
      </c>
      <c r="O13" s="340">
        <v>2025</v>
      </c>
      <c r="P13" s="343">
        <v>0</v>
      </c>
      <c r="Q13" s="341">
        <f>SUM(R13:U13)</f>
        <v>700</v>
      </c>
      <c r="R13" s="399">
        <v>0</v>
      </c>
      <c r="S13" s="399">
        <v>0</v>
      </c>
      <c r="T13" s="399">
        <v>0</v>
      </c>
      <c r="U13" s="389">
        <v>700</v>
      </c>
      <c r="V13" s="341">
        <f>N13-P13-Q13</f>
        <v>6300</v>
      </c>
      <c r="W13" s="338"/>
      <c r="X13" s="335"/>
    </row>
    <row r="14" spans="1:24" s="336" customFormat="1" ht="169.5" customHeight="1" x14ac:dyDescent="0.2">
      <c r="A14" s="337">
        <v>2</v>
      </c>
      <c r="B14" s="333" t="s">
        <v>38</v>
      </c>
      <c r="C14" s="329">
        <v>3231</v>
      </c>
      <c r="D14" s="329">
        <v>6121</v>
      </c>
      <c r="E14" s="333">
        <v>61</v>
      </c>
      <c r="F14" s="333">
        <v>10</v>
      </c>
      <c r="G14" s="343">
        <v>60001101793</v>
      </c>
      <c r="H14" s="329" t="s">
        <v>438</v>
      </c>
      <c r="I14" s="329">
        <v>1300</v>
      </c>
      <c r="J14" s="331" t="s">
        <v>439</v>
      </c>
      <c r="K14" s="365" t="s">
        <v>440</v>
      </c>
      <c r="L14" s="333" t="s">
        <v>137</v>
      </c>
      <c r="M14" s="329"/>
      <c r="N14" s="341">
        <v>6000</v>
      </c>
      <c r="O14" s="333" t="s">
        <v>39</v>
      </c>
      <c r="P14" s="343">
        <v>0</v>
      </c>
      <c r="Q14" s="341">
        <f t="shared" ref="Q14" si="5">SUM(R14:U14)</f>
        <v>800</v>
      </c>
      <c r="R14" s="399">
        <v>0</v>
      </c>
      <c r="S14" s="399">
        <v>0</v>
      </c>
      <c r="T14" s="399">
        <v>0</v>
      </c>
      <c r="U14" s="388">
        <v>800</v>
      </c>
      <c r="V14" s="341">
        <f t="shared" ref="V14" si="6">N14-P14-Q14</f>
        <v>5200</v>
      </c>
      <c r="W14" s="338"/>
      <c r="X14" s="335"/>
    </row>
    <row r="15" spans="1:24" s="327" customFormat="1" ht="39.75" customHeight="1" x14ac:dyDescent="0.25">
      <c r="A15" s="405" t="s">
        <v>431</v>
      </c>
      <c r="B15" s="405"/>
      <c r="C15" s="405"/>
      <c r="D15" s="405"/>
      <c r="E15" s="405"/>
      <c r="F15" s="405"/>
      <c r="G15" s="405"/>
      <c r="H15" s="405"/>
      <c r="I15" s="405"/>
      <c r="J15" s="405"/>
      <c r="K15" s="405"/>
      <c r="L15" s="405"/>
      <c r="M15" s="405"/>
      <c r="N15" s="342">
        <f>N10+N8+N12</f>
        <v>17500</v>
      </c>
      <c r="O15" s="324"/>
      <c r="P15" s="342">
        <f t="shared" ref="P15:V15" si="7">P10+P8+P12</f>
        <v>0</v>
      </c>
      <c r="Q15" s="342">
        <f t="shared" si="7"/>
        <v>6000</v>
      </c>
      <c r="R15" s="342">
        <f t="shared" si="7"/>
        <v>0</v>
      </c>
      <c r="S15" s="342">
        <f t="shared" si="7"/>
        <v>0</v>
      </c>
      <c r="T15" s="342">
        <f t="shared" si="7"/>
        <v>0</v>
      </c>
      <c r="U15" s="342">
        <f t="shared" si="7"/>
        <v>6000</v>
      </c>
      <c r="V15" s="342">
        <f t="shared" si="7"/>
        <v>11500</v>
      </c>
      <c r="W15" s="325"/>
      <c r="X15" s="326"/>
    </row>
  </sheetData>
  <mergeCells count="21">
    <mergeCell ref="A5:R5"/>
    <mergeCell ref="A6:A7"/>
    <mergeCell ref="B6:B7"/>
    <mergeCell ref="C6:C7"/>
    <mergeCell ref="D6:D7"/>
    <mergeCell ref="E6:E7"/>
    <mergeCell ref="F6:F7"/>
    <mergeCell ref="G6:G7"/>
    <mergeCell ref="H6:H7"/>
    <mergeCell ref="I6:I7"/>
    <mergeCell ref="P6:P7"/>
    <mergeCell ref="Q6:U6"/>
    <mergeCell ref="V6:V7"/>
    <mergeCell ref="W6:W7"/>
    <mergeCell ref="A15:M15"/>
    <mergeCell ref="J6:J7"/>
    <mergeCell ref="K6:K7"/>
    <mergeCell ref="L6:L7"/>
    <mergeCell ref="M6:M7"/>
    <mergeCell ref="N6:N7"/>
    <mergeCell ref="O6:O7"/>
  </mergeCells>
  <pageMargins left="0.39370078740157483" right="0.39370078740157483" top="0.78740157480314965" bottom="0.78740157480314965" header="0.31496062992125984" footer="0.31496062992125984"/>
  <pageSetup paperSize="9" scale="44" firstPageNumber="138" fitToHeight="0" orientation="landscape" useFirstPageNumber="1" r:id="rId1"/>
  <headerFooter>
    <oddFooter xml:space="preserve">&amp;L&amp;"Arial,Kurzíva"&amp;12Zastupitelstvo Olomouckého kraje 16.12.2024
10.1. - Rozpočet Olomouckého kraje na rok 2025 - návrh rozpočtu 
Příloha č. 5b) - Nové investice a opravy&amp;R&amp;"Arial,Kurzíva"&amp;11Strana &amp;P (celkem 205)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0C80-9D11-4BAD-8F46-2411EB084ACD}">
  <sheetPr>
    <tabColor rgb="FFFFC000"/>
    <pageSetUpPr fitToPage="1"/>
  </sheetPr>
  <dimension ref="A1:T38"/>
  <sheetViews>
    <sheetView showGridLines="0" view="pageBreakPreview" zoomScale="70" zoomScaleNormal="66" zoomScaleSheetLayoutView="70" workbookViewId="0">
      <pane ySplit="7" topLeftCell="A8" activePane="bottomLeft" state="frozenSplit"/>
      <selection activeCell="G22" sqref="G22"/>
      <selection pane="bottomLeft" activeCell="H13" sqref="H13"/>
    </sheetView>
  </sheetViews>
  <sheetFormatPr defaultColWidth="9.140625" defaultRowHeight="12.75" outlineLevelCol="1" x14ac:dyDescent="0.2"/>
  <cols>
    <col min="1" max="1" width="5.42578125" customWidth="1"/>
    <col min="2" max="2" width="6" customWidth="1"/>
    <col min="3" max="4" width="5.5703125" hidden="1" customWidth="1" outlineLevel="1"/>
    <col min="5" max="5" width="8" customWidth="1" collapsed="1"/>
    <col min="6" max="6" width="3.7109375" hidden="1" customWidth="1" outlineLevel="1"/>
    <col min="7" max="7" width="13" hidden="1" customWidth="1" outlineLevel="1"/>
    <col min="8" max="8" width="70.7109375" customWidth="1" collapsed="1"/>
    <col min="9" max="9" width="70.7109375" customWidth="1"/>
    <col min="10" max="10" width="7.140625" customWidth="1"/>
    <col min="11" max="11" width="14.7109375" style="59" customWidth="1"/>
    <col min="12" max="12" width="15" style="57" customWidth="1"/>
    <col min="13" max="13" width="13.7109375" style="58" customWidth="1"/>
    <col min="14" max="14" width="15.140625" style="57" customWidth="1"/>
    <col min="15" max="15" width="14.85546875" style="57" customWidth="1"/>
    <col min="16" max="16" width="13.140625" style="57" customWidth="1"/>
    <col min="17" max="17" width="14.85546875" style="57" customWidth="1"/>
    <col min="18" max="18" width="14.42578125" style="57" customWidth="1"/>
    <col min="19" max="19" width="20.7109375" style="56" customWidth="1"/>
    <col min="20" max="20" width="9.140625" customWidth="1"/>
  </cols>
  <sheetData>
    <row r="1" spans="1:20" ht="20.25" x14ac:dyDescent="0.3">
      <c r="A1" s="115" t="s">
        <v>59</v>
      </c>
      <c r="B1" s="113"/>
      <c r="C1" s="113"/>
      <c r="D1" s="113"/>
      <c r="E1" s="113"/>
      <c r="F1" s="113"/>
      <c r="G1" s="113"/>
      <c r="H1" s="113"/>
      <c r="I1" s="114"/>
      <c r="J1" s="113"/>
      <c r="M1" s="112"/>
      <c r="N1" s="111"/>
      <c r="P1" s="111"/>
      <c r="Q1" s="111"/>
      <c r="R1" s="110"/>
      <c r="S1" s="109"/>
      <c r="T1" s="98"/>
    </row>
    <row r="2" spans="1:20" ht="15.75" x14ac:dyDescent="0.25">
      <c r="A2" s="102" t="s">
        <v>20</v>
      </c>
      <c r="B2" s="104"/>
      <c r="C2" s="104"/>
      <c r="D2" s="106"/>
      <c r="E2" s="104"/>
      <c r="F2" s="104"/>
      <c r="G2" s="104"/>
      <c r="H2" s="104" t="s">
        <v>58</v>
      </c>
      <c r="I2" s="108" t="s">
        <v>57</v>
      </c>
      <c r="J2" s="107"/>
      <c r="M2" s="101"/>
      <c r="N2" s="100"/>
      <c r="P2" s="100"/>
      <c r="Q2" s="100"/>
      <c r="R2" s="100"/>
      <c r="S2" s="99"/>
      <c r="T2" s="98"/>
    </row>
    <row r="3" spans="1:20" ht="17.25" customHeight="1" x14ac:dyDescent="0.2">
      <c r="A3" s="102"/>
      <c r="B3" s="104"/>
      <c r="C3" s="104"/>
      <c r="D3" s="106"/>
      <c r="E3" s="104"/>
      <c r="F3" s="104"/>
      <c r="G3" s="104"/>
      <c r="H3" s="104" t="s">
        <v>56</v>
      </c>
      <c r="I3" s="105"/>
      <c r="J3" s="104"/>
      <c r="M3" s="101"/>
      <c r="N3" s="100"/>
      <c r="P3" s="100"/>
      <c r="Q3" s="100"/>
      <c r="S3" s="99"/>
      <c r="T3" s="98"/>
    </row>
    <row r="4" spans="1:20" ht="17.25" customHeight="1" x14ac:dyDescent="0.2">
      <c r="A4" s="102"/>
      <c r="B4" s="102"/>
      <c r="C4" s="102"/>
      <c r="D4" s="102"/>
      <c r="E4" s="102"/>
      <c r="F4" s="102"/>
      <c r="G4" s="102"/>
      <c r="H4" s="102"/>
      <c r="I4" s="103"/>
      <c r="J4" s="102"/>
      <c r="M4" s="101"/>
      <c r="N4" s="100"/>
      <c r="P4" s="100"/>
      <c r="Q4" s="100"/>
      <c r="R4" s="38" t="s">
        <v>17</v>
      </c>
      <c r="S4" s="99"/>
      <c r="T4" s="98"/>
    </row>
    <row r="5" spans="1:20" ht="25.5" customHeight="1" x14ac:dyDescent="0.2">
      <c r="A5" s="413" t="s">
        <v>55</v>
      </c>
      <c r="B5" s="414"/>
      <c r="C5" s="414"/>
      <c r="D5" s="414"/>
      <c r="E5" s="414"/>
      <c r="F5" s="414"/>
      <c r="G5" s="414"/>
      <c r="H5" s="414"/>
      <c r="I5" s="414"/>
      <c r="J5" s="414"/>
      <c r="K5" s="414"/>
      <c r="L5" s="414"/>
      <c r="M5" s="414"/>
      <c r="N5" s="414"/>
      <c r="O5" s="414"/>
      <c r="P5" s="414"/>
      <c r="Q5" s="414"/>
      <c r="R5" s="425"/>
      <c r="S5" s="40"/>
    </row>
    <row r="6" spans="1:20" ht="25.5" customHeight="1" x14ac:dyDescent="0.2">
      <c r="A6" s="426" t="s">
        <v>0</v>
      </c>
      <c r="B6" s="426" t="s">
        <v>1</v>
      </c>
      <c r="C6" s="427" t="s">
        <v>3</v>
      </c>
      <c r="D6" s="427" t="s">
        <v>4</v>
      </c>
      <c r="E6" s="407" t="s">
        <v>19</v>
      </c>
      <c r="F6" s="427" t="s">
        <v>5</v>
      </c>
      <c r="G6" s="427" t="s">
        <v>2</v>
      </c>
      <c r="H6" s="427" t="s">
        <v>6</v>
      </c>
      <c r="I6" s="423" t="s">
        <v>7</v>
      </c>
      <c r="J6" s="422" t="s">
        <v>8</v>
      </c>
      <c r="K6" s="423" t="s">
        <v>9</v>
      </c>
      <c r="L6" s="423" t="s">
        <v>14</v>
      </c>
      <c r="M6" s="423" t="s">
        <v>10</v>
      </c>
      <c r="N6" s="421" t="s">
        <v>23</v>
      </c>
      <c r="O6" s="424" t="s">
        <v>22</v>
      </c>
      <c r="P6" s="424"/>
      <c r="Q6" s="424"/>
      <c r="R6" s="421" t="s">
        <v>24</v>
      </c>
      <c r="S6" s="421" t="s">
        <v>11</v>
      </c>
    </row>
    <row r="7" spans="1:20" ht="58.7" customHeight="1" x14ac:dyDescent="0.2">
      <c r="A7" s="426"/>
      <c r="B7" s="426"/>
      <c r="C7" s="427"/>
      <c r="D7" s="427"/>
      <c r="E7" s="406"/>
      <c r="F7" s="427"/>
      <c r="G7" s="427"/>
      <c r="H7" s="427"/>
      <c r="I7" s="423"/>
      <c r="J7" s="422"/>
      <c r="K7" s="423"/>
      <c r="L7" s="423"/>
      <c r="M7" s="423"/>
      <c r="N7" s="421"/>
      <c r="O7" s="39" t="s">
        <v>15</v>
      </c>
      <c r="P7" s="39" t="s">
        <v>21</v>
      </c>
      <c r="Q7" s="39" t="s">
        <v>12</v>
      </c>
      <c r="R7" s="421"/>
      <c r="S7" s="421"/>
    </row>
    <row r="8" spans="1:20" s="95" customFormat="1" ht="25.5" customHeight="1" x14ac:dyDescent="0.3">
      <c r="A8" s="97" t="s">
        <v>54</v>
      </c>
      <c r="B8" s="96"/>
      <c r="C8" s="96"/>
      <c r="D8" s="96"/>
      <c r="E8" s="96"/>
      <c r="F8" s="96"/>
      <c r="G8" s="96"/>
      <c r="H8" s="96"/>
      <c r="I8" s="96"/>
      <c r="J8" s="96"/>
      <c r="K8" s="96"/>
      <c r="L8" s="32">
        <f>SUM(L9:L14)</f>
        <v>56718</v>
      </c>
      <c r="M8" s="44"/>
      <c r="N8" s="32">
        <f>SUM(N9:N14)</f>
        <v>2115</v>
      </c>
      <c r="O8" s="32">
        <f>SUM(O9:O14)</f>
        <v>41813</v>
      </c>
      <c r="P8" s="32">
        <f>SUM(P9:P14)</f>
        <v>0</v>
      </c>
      <c r="Q8" s="32">
        <f>SUM(Q9:Q14)</f>
        <v>41813</v>
      </c>
      <c r="R8" s="32">
        <f>SUM(R9:R14)</f>
        <v>12790</v>
      </c>
      <c r="S8" s="33"/>
    </row>
    <row r="9" spans="1:20" s="70" customFormat="1" ht="102.75" customHeight="1" x14ac:dyDescent="0.2">
      <c r="A9" s="89">
        <v>1</v>
      </c>
      <c r="B9" s="89" t="s">
        <v>45</v>
      </c>
      <c r="C9" s="89">
        <v>3122</v>
      </c>
      <c r="D9" s="89">
        <v>6121</v>
      </c>
      <c r="E9" s="89">
        <v>61</v>
      </c>
      <c r="F9" s="89">
        <v>10</v>
      </c>
      <c r="G9" s="87">
        <v>60001101149</v>
      </c>
      <c r="H9" s="80" t="s">
        <v>53</v>
      </c>
      <c r="I9" s="90" t="s">
        <v>52</v>
      </c>
      <c r="J9" s="89" t="s">
        <v>37</v>
      </c>
      <c r="K9" s="89" t="s">
        <v>36</v>
      </c>
      <c r="L9" s="88">
        <v>9909</v>
      </c>
      <c r="M9" s="87">
        <v>2025</v>
      </c>
      <c r="N9" s="86">
        <v>609</v>
      </c>
      <c r="O9" s="85">
        <f t="shared" ref="O9:O14" si="0">P9+Q9</f>
        <v>9300</v>
      </c>
      <c r="P9" s="73">
        <v>0</v>
      </c>
      <c r="Q9" s="84">
        <v>9300</v>
      </c>
      <c r="R9" s="83">
        <f t="shared" ref="R9:R14" si="1">L9-N9-O9</f>
        <v>0</v>
      </c>
      <c r="S9" s="82"/>
      <c r="T9" s="71"/>
    </row>
    <row r="10" spans="1:20" s="70" customFormat="1" ht="64.5" customHeight="1" x14ac:dyDescent="0.2">
      <c r="A10" s="78">
        <v>2</v>
      </c>
      <c r="B10" s="78" t="s">
        <v>38</v>
      </c>
      <c r="C10" s="78">
        <v>3123</v>
      </c>
      <c r="D10" s="78">
        <v>6121</v>
      </c>
      <c r="E10" s="78">
        <v>61</v>
      </c>
      <c r="F10" s="78">
        <v>10</v>
      </c>
      <c r="G10" s="76">
        <v>60001101371</v>
      </c>
      <c r="H10" s="80" t="s">
        <v>47</v>
      </c>
      <c r="I10" s="92" t="s">
        <v>46</v>
      </c>
      <c r="J10" s="78" t="s">
        <v>37</v>
      </c>
      <c r="K10" s="78" t="s">
        <v>36</v>
      </c>
      <c r="L10" s="77">
        <v>7870</v>
      </c>
      <c r="M10" s="76">
        <v>2025</v>
      </c>
      <c r="N10" s="75">
        <v>230</v>
      </c>
      <c r="O10" s="74">
        <f t="shared" si="0"/>
        <v>7640</v>
      </c>
      <c r="P10" s="73">
        <v>0</v>
      </c>
      <c r="Q10" s="54">
        <v>7640</v>
      </c>
      <c r="R10" s="73">
        <f t="shared" si="1"/>
        <v>0</v>
      </c>
      <c r="S10" s="72"/>
      <c r="T10" s="71"/>
    </row>
    <row r="11" spans="1:20" s="70" customFormat="1" ht="77.25" customHeight="1" x14ac:dyDescent="0.2">
      <c r="A11" s="89">
        <v>3</v>
      </c>
      <c r="B11" s="89" t="s">
        <v>42</v>
      </c>
      <c r="C11" s="89">
        <v>3122</v>
      </c>
      <c r="D11" s="89">
        <v>6121</v>
      </c>
      <c r="E11" s="89">
        <v>61</v>
      </c>
      <c r="F11" s="89">
        <v>10</v>
      </c>
      <c r="G11" s="87">
        <v>60001101399</v>
      </c>
      <c r="H11" s="80" t="s">
        <v>41</v>
      </c>
      <c r="I11" s="90" t="s">
        <v>40</v>
      </c>
      <c r="J11" s="89" t="s">
        <v>37</v>
      </c>
      <c r="K11" s="89" t="s">
        <v>36</v>
      </c>
      <c r="L11" s="88">
        <v>6793</v>
      </c>
      <c r="M11" s="87" t="s">
        <v>39</v>
      </c>
      <c r="N11" s="86">
        <v>593</v>
      </c>
      <c r="O11" s="85">
        <f t="shared" si="0"/>
        <v>6200</v>
      </c>
      <c r="P11" s="73">
        <v>0</v>
      </c>
      <c r="Q11" s="84">
        <v>6200</v>
      </c>
      <c r="R11" s="83">
        <f t="shared" si="1"/>
        <v>0</v>
      </c>
      <c r="S11" s="82"/>
      <c r="T11" s="71"/>
    </row>
    <row r="12" spans="1:20" s="70" customFormat="1" ht="64.5" customHeight="1" x14ac:dyDescent="0.2">
      <c r="A12" s="89">
        <v>4</v>
      </c>
      <c r="B12" s="78" t="s">
        <v>42</v>
      </c>
      <c r="C12" s="78">
        <v>3122</v>
      </c>
      <c r="D12" s="78">
        <v>6121</v>
      </c>
      <c r="E12" s="78">
        <v>61</v>
      </c>
      <c r="F12" s="78">
        <v>10</v>
      </c>
      <c r="G12" s="76">
        <v>60001101395</v>
      </c>
      <c r="H12" s="80" t="s">
        <v>44</v>
      </c>
      <c r="I12" s="79" t="s">
        <v>43</v>
      </c>
      <c r="J12" s="78" t="s">
        <v>37</v>
      </c>
      <c r="K12" s="78" t="s">
        <v>36</v>
      </c>
      <c r="L12" s="77">
        <v>21860</v>
      </c>
      <c r="M12" s="76" t="s">
        <v>39</v>
      </c>
      <c r="N12" s="75">
        <v>365</v>
      </c>
      <c r="O12" s="74">
        <f t="shared" si="0"/>
        <v>8705</v>
      </c>
      <c r="P12" s="73">
        <v>0</v>
      </c>
      <c r="Q12" s="54">
        <v>8705</v>
      </c>
      <c r="R12" s="73">
        <f t="shared" si="1"/>
        <v>12790</v>
      </c>
      <c r="S12" s="72"/>
      <c r="T12" s="71"/>
    </row>
    <row r="13" spans="1:20" s="70" customFormat="1" ht="120" x14ac:dyDescent="0.2">
      <c r="A13" s="78">
        <v>5</v>
      </c>
      <c r="B13" s="89" t="s">
        <v>38</v>
      </c>
      <c r="C13" s="89">
        <v>3122</v>
      </c>
      <c r="D13" s="89">
        <v>6121</v>
      </c>
      <c r="E13" s="89">
        <v>61</v>
      </c>
      <c r="F13" s="89">
        <v>10</v>
      </c>
      <c r="G13" s="87">
        <v>60001101368</v>
      </c>
      <c r="H13" s="80" t="s">
        <v>49</v>
      </c>
      <c r="I13" s="91" t="s">
        <v>48</v>
      </c>
      <c r="J13" s="89" t="s">
        <v>37</v>
      </c>
      <c r="K13" s="89" t="s">
        <v>36</v>
      </c>
      <c r="L13" s="88">
        <v>10286</v>
      </c>
      <c r="M13" s="87">
        <v>2025</v>
      </c>
      <c r="N13" s="86">
        <v>318</v>
      </c>
      <c r="O13" s="85">
        <f t="shared" si="0"/>
        <v>9968</v>
      </c>
      <c r="P13" s="73">
        <v>0</v>
      </c>
      <c r="Q13" s="84">
        <v>9968</v>
      </c>
      <c r="R13" s="83">
        <f t="shared" si="1"/>
        <v>0</v>
      </c>
      <c r="S13" s="82"/>
      <c r="T13" s="71"/>
    </row>
    <row r="14" spans="1:20" s="70" customFormat="1" ht="54" hidden="1" customHeight="1" x14ac:dyDescent="0.2">
      <c r="A14" s="81"/>
      <c r="B14" s="81"/>
      <c r="C14" s="81"/>
      <c r="D14" s="81"/>
      <c r="E14" s="81"/>
      <c r="F14" s="78"/>
      <c r="G14" s="76"/>
      <c r="H14" s="80"/>
      <c r="I14" s="79"/>
      <c r="J14" s="78"/>
      <c r="K14" s="78"/>
      <c r="L14" s="77"/>
      <c r="M14" s="76"/>
      <c r="N14" s="75"/>
      <c r="O14" s="74">
        <f t="shared" si="0"/>
        <v>0</v>
      </c>
      <c r="P14" s="73"/>
      <c r="Q14" s="54"/>
      <c r="R14" s="73">
        <f t="shared" si="1"/>
        <v>0</v>
      </c>
      <c r="S14" s="72"/>
      <c r="T14" s="71"/>
    </row>
    <row r="15" spans="1:20" hidden="1" x14ac:dyDescent="0.2"/>
    <row r="16" spans="1:20" ht="35.25" customHeight="1" x14ac:dyDescent="0.2">
      <c r="A16" s="320" t="s">
        <v>35</v>
      </c>
      <c r="B16" s="321"/>
      <c r="C16" s="321"/>
      <c r="D16" s="321"/>
      <c r="E16" s="321"/>
      <c r="F16" s="321"/>
      <c r="G16" s="321"/>
      <c r="H16" s="321"/>
      <c r="I16" s="69"/>
      <c r="J16" s="321"/>
      <c r="K16" s="321"/>
      <c r="L16" s="29">
        <f>SUM(L9:L15)</f>
        <v>56718</v>
      </c>
      <c r="M16" s="45"/>
      <c r="N16" s="29">
        <f>SUM(N9:N15)</f>
        <v>2115</v>
      </c>
      <c r="O16" s="29">
        <f>SUM(O9:O15)</f>
        <v>41813</v>
      </c>
      <c r="P16" s="29">
        <f>SUM(P9:P15)</f>
        <v>0</v>
      </c>
      <c r="Q16" s="29">
        <f>SUM(Q9:Q15)</f>
        <v>41813</v>
      </c>
      <c r="R16" s="29">
        <f>SUM(R9:R15)</f>
        <v>12790</v>
      </c>
      <c r="S16" s="26"/>
    </row>
    <row r="17" spans="1:20" s="57" customFormat="1" x14ac:dyDescent="0.2">
      <c r="A17" s="59"/>
      <c r="B17" s="59"/>
      <c r="C17" s="59"/>
      <c r="D17" s="59"/>
      <c r="E17" s="59"/>
      <c r="F17" s="59"/>
      <c r="G17" s="59"/>
      <c r="H17" s="68"/>
      <c r="I17" s="59"/>
      <c r="J17" s="67"/>
      <c r="K17" s="66"/>
      <c r="L17" s="65"/>
      <c r="M17" s="64"/>
      <c r="N17" s="63"/>
      <c r="S17" s="56"/>
      <c r="T17"/>
    </row>
    <row r="18" spans="1:20" s="57" customFormat="1" x14ac:dyDescent="0.2">
      <c r="A18" s="59"/>
      <c r="B18" s="59"/>
      <c r="C18" s="59"/>
      <c r="D18" s="59"/>
      <c r="E18" s="59"/>
      <c r="F18" s="59"/>
      <c r="G18" s="59"/>
      <c r="H18" s="59"/>
      <c r="I18" s="59"/>
      <c r="J18" s="62"/>
      <c r="K18" s="61"/>
      <c r="L18" s="60"/>
      <c r="M18" s="58"/>
      <c r="S18" s="56"/>
      <c r="T18"/>
    </row>
    <row r="19" spans="1:20" s="57" customFormat="1" x14ac:dyDescent="0.2">
      <c r="A19" s="59"/>
      <c r="B19" s="59"/>
      <c r="C19" s="59"/>
      <c r="D19" s="59"/>
      <c r="E19" s="59"/>
      <c r="F19" s="59"/>
      <c r="G19" s="59"/>
      <c r="H19" s="59"/>
      <c r="I19" s="59"/>
      <c r="J19" s="62"/>
      <c r="K19" s="61"/>
      <c r="L19" s="60"/>
      <c r="M19" s="58"/>
      <c r="S19" s="56"/>
      <c r="T19"/>
    </row>
    <row r="20" spans="1:20" s="57" customFormat="1" x14ac:dyDescent="0.2">
      <c r="A20" s="59"/>
      <c r="B20" s="59"/>
      <c r="C20" s="59"/>
      <c r="D20" s="59"/>
      <c r="E20" s="59"/>
      <c r="F20" s="59"/>
      <c r="G20" s="59"/>
      <c r="H20" s="59"/>
      <c r="I20" s="59"/>
      <c r="J20"/>
      <c r="K20" s="61"/>
      <c r="L20" s="60"/>
      <c r="M20" s="58"/>
      <c r="S20" s="56"/>
      <c r="T20"/>
    </row>
    <row r="21" spans="1:20" s="57" customFormat="1" x14ac:dyDescent="0.2">
      <c r="A21" s="59"/>
      <c r="B21" s="59"/>
      <c r="C21" s="59"/>
      <c r="D21" s="59"/>
      <c r="E21" s="59"/>
      <c r="F21" s="59"/>
      <c r="G21" s="59"/>
      <c r="H21" s="59"/>
      <c r="I21" s="59"/>
      <c r="J21"/>
      <c r="K21" s="61"/>
      <c r="L21" s="60"/>
      <c r="M21" s="58"/>
      <c r="S21" s="56"/>
      <c r="T21"/>
    </row>
    <row r="22" spans="1:20" s="57" customFormat="1" x14ac:dyDescent="0.2">
      <c r="A22" s="59"/>
      <c r="B22" s="59"/>
      <c r="C22" s="59"/>
      <c r="D22" s="59"/>
      <c r="E22" s="59"/>
      <c r="F22" s="59"/>
      <c r="G22" s="59"/>
      <c r="H22" s="59"/>
      <c r="I22" s="59"/>
      <c r="J22"/>
      <c r="K22" s="61"/>
      <c r="L22" s="60"/>
      <c r="M22" s="58"/>
      <c r="S22" s="56"/>
      <c r="T22"/>
    </row>
    <row r="23" spans="1:20" s="57" customFormat="1" x14ac:dyDescent="0.2">
      <c r="A23" s="59"/>
      <c r="B23" s="59"/>
      <c r="C23" s="59"/>
      <c r="D23" s="59"/>
      <c r="E23" s="59"/>
      <c r="F23" s="59"/>
      <c r="G23" s="59"/>
      <c r="H23" s="59"/>
      <c r="I23" s="59"/>
      <c r="J23"/>
      <c r="K23" s="61"/>
      <c r="L23" s="60"/>
      <c r="M23" s="58"/>
      <c r="S23" s="56"/>
      <c r="T23"/>
    </row>
    <row r="24" spans="1:20" s="57" customFormat="1" x14ac:dyDescent="0.2">
      <c r="A24" s="59"/>
      <c r="B24" s="59"/>
      <c r="C24" s="59"/>
      <c r="D24" s="59"/>
      <c r="E24" s="59"/>
      <c r="F24" s="59"/>
      <c r="G24" s="59"/>
      <c r="H24" s="59"/>
      <c r="I24" s="59"/>
      <c r="J24"/>
      <c r="K24" s="61"/>
      <c r="L24" s="60"/>
      <c r="M24" s="58"/>
      <c r="S24" s="56"/>
      <c r="T24"/>
    </row>
    <row r="25" spans="1:20" s="57" customFormat="1" x14ac:dyDescent="0.2">
      <c r="A25" s="59"/>
      <c r="B25" s="59"/>
      <c r="C25" s="59"/>
      <c r="D25" s="59"/>
      <c r="E25" s="59"/>
      <c r="F25" s="59"/>
      <c r="G25" s="59"/>
      <c r="H25" s="59"/>
      <c r="I25" s="59"/>
      <c r="J25"/>
      <c r="K25" s="61"/>
      <c r="L25" s="60"/>
      <c r="M25" s="58"/>
      <c r="S25" s="56"/>
      <c r="T25"/>
    </row>
    <row r="26" spans="1:20" s="57" customFormat="1" x14ac:dyDescent="0.2">
      <c r="A26" s="59"/>
      <c r="B26" s="59"/>
      <c r="C26" s="59"/>
      <c r="D26" s="59"/>
      <c r="E26" s="59"/>
      <c r="F26" s="59"/>
      <c r="G26" s="59"/>
      <c r="H26" s="59"/>
      <c r="I26" s="59"/>
      <c r="J26"/>
      <c r="K26" s="61"/>
      <c r="L26" s="60"/>
      <c r="M26" s="58"/>
      <c r="S26" s="56"/>
      <c r="T26"/>
    </row>
    <row r="27" spans="1:20" s="57" customFormat="1" x14ac:dyDescent="0.2">
      <c r="A27" s="59"/>
      <c r="B27" s="59"/>
      <c r="C27" s="59"/>
      <c r="D27" s="59"/>
      <c r="E27" s="59"/>
      <c r="F27" s="59"/>
      <c r="G27" s="59"/>
      <c r="H27" s="59"/>
      <c r="I27" s="59"/>
      <c r="J27"/>
      <c r="K27" s="61"/>
      <c r="L27" s="60"/>
      <c r="M27" s="58"/>
      <c r="S27" s="56"/>
      <c r="T27"/>
    </row>
    <row r="28" spans="1:20" s="57" customFormat="1" x14ac:dyDescent="0.2">
      <c r="A28" s="59"/>
      <c r="B28" s="59"/>
      <c r="C28" s="59"/>
      <c r="D28" s="59"/>
      <c r="E28" s="59"/>
      <c r="F28" s="59"/>
      <c r="G28" s="59"/>
      <c r="H28" s="59"/>
      <c r="I28" s="59"/>
      <c r="J28"/>
      <c r="K28" s="61"/>
      <c r="L28" s="60"/>
      <c r="M28" s="58"/>
      <c r="S28" s="56"/>
      <c r="T28"/>
    </row>
    <row r="29" spans="1:20" s="57" customFormat="1" x14ac:dyDescent="0.2">
      <c r="A29" s="59"/>
      <c r="B29" s="59"/>
      <c r="C29" s="59"/>
      <c r="D29" s="59"/>
      <c r="E29" s="59"/>
      <c r="F29" s="59"/>
      <c r="G29" s="59"/>
      <c r="H29" s="59"/>
      <c r="I29" s="59"/>
      <c r="J29"/>
      <c r="K29" s="61"/>
      <c r="L29" s="60"/>
      <c r="M29" s="58"/>
      <c r="S29" s="56"/>
      <c r="T29"/>
    </row>
    <row r="30" spans="1:20" s="57" customFormat="1" x14ac:dyDescent="0.2">
      <c r="A30" s="59"/>
      <c r="B30" s="59"/>
      <c r="C30" s="59"/>
      <c r="D30" s="59"/>
      <c r="E30" s="59"/>
      <c r="F30" s="59"/>
      <c r="G30" s="59"/>
      <c r="H30" s="59"/>
      <c r="I30" s="59"/>
      <c r="J30"/>
      <c r="K30" s="61"/>
      <c r="L30" s="60"/>
      <c r="M30" s="58"/>
      <c r="S30" s="56"/>
      <c r="T30"/>
    </row>
    <row r="31" spans="1:20" s="57" customFormat="1" x14ac:dyDescent="0.2">
      <c r="A31" s="59"/>
      <c r="B31" s="59"/>
      <c r="C31" s="59"/>
      <c r="D31" s="59"/>
      <c r="E31" s="59"/>
      <c r="F31" s="59"/>
      <c r="G31" s="59"/>
      <c r="H31" s="59"/>
      <c r="I31" s="59"/>
      <c r="J31"/>
      <c r="K31" s="61"/>
      <c r="L31" s="60"/>
      <c r="M31" s="58"/>
      <c r="S31" s="56"/>
      <c r="T31"/>
    </row>
    <row r="32" spans="1:20" s="57" customFormat="1" x14ac:dyDescent="0.2">
      <c r="A32" s="59"/>
      <c r="B32" s="59"/>
      <c r="C32" s="59"/>
      <c r="D32" s="59"/>
      <c r="E32" s="59"/>
      <c r="F32" s="59"/>
      <c r="G32" s="59"/>
      <c r="H32" s="59"/>
      <c r="I32" s="59"/>
      <c r="J32"/>
      <c r="K32" s="61"/>
      <c r="L32" s="60"/>
      <c r="M32" s="58"/>
      <c r="S32" s="56"/>
      <c r="T32"/>
    </row>
    <row r="33" spans="1:20" s="57" customFormat="1" x14ac:dyDescent="0.2">
      <c r="A33" s="59"/>
      <c r="B33" s="59"/>
      <c r="C33" s="59"/>
      <c r="D33" s="59"/>
      <c r="E33" s="59"/>
      <c r="F33" s="59"/>
      <c r="G33" s="59"/>
      <c r="H33" s="59"/>
      <c r="I33" s="59"/>
      <c r="J33"/>
      <c r="K33" s="61"/>
      <c r="L33" s="60"/>
      <c r="M33" s="58"/>
      <c r="S33" s="56"/>
      <c r="T33"/>
    </row>
    <row r="34" spans="1:20" s="57" customFormat="1" x14ac:dyDescent="0.2">
      <c r="A34" s="59"/>
      <c r="B34" s="59"/>
      <c r="C34" s="59"/>
      <c r="D34" s="59"/>
      <c r="E34" s="59"/>
      <c r="F34" s="59"/>
      <c r="G34" s="59"/>
      <c r="H34" s="59"/>
      <c r="I34" s="59"/>
      <c r="J34"/>
      <c r="K34" s="61"/>
      <c r="L34" s="60"/>
      <c r="M34" s="58"/>
      <c r="S34" s="56"/>
      <c r="T34"/>
    </row>
    <row r="35" spans="1:20" s="57" customFormat="1" x14ac:dyDescent="0.2">
      <c r="A35" s="59"/>
      <c r="B35" s="59"/>
      <c r="C35" s="59"/>
      <c r="D35" s="59"/>
      <c r="E35" s="59"/>
      <c r="F35" s="59"/>
      <c r="G35" s="59"/>
      <c r="H35" s="59"/>
      <c r="I35" s="59"/>
      <c r="J35"/>
      <c r="K35" s="61"/>
      <c r="L35" s="60"/>
      <c r="M35" s="58"/>
      <c r="S35" s="56"/>
      <c r="T35"/>
    </row>
    <row r="36" spans="1:20" s="57" customFormat="1" x14ac:dyDescent="0.2">
      <c r="A36" s="59"/>
      <c r="B36" s="59"/>
      <c r="C36" s="59"/>
      <c r="D36" s="59"/>
      <c r="E36" s="59"/>
      <c r="F36" s="59"/>
      <c r="G36" s="59"/>
      <c r="H36" s="59"/>
      <c r="I36" s="59"/>
      <c r="J36"/>
      <c r="K36" s="61"/>
      <c r="L36" s="60"/>
      <c r="M36" s="58"/>
      <c r="S36" s="56"/>
      <c r="T36"/>
    </row>
    <row r="37" spans="1:20" s="57" customFormat="1" x14ac:dyDescent="0.2">
      <c r="A37"/>
      <c r="B37"/>
      <c r="C37"/>
      <c r="D37"/>
      <c r="E37"/>
      <c r="F37"/>
      <c r="G37"/>
      <c r="H37"/>
      <c r="I37"/>
      <c r="J37"/>
      <c r="K37" s="59"/>
      <c r="L37" s="60"/>
      <c r="M37" s="58"/>
      <c r="S37" s="56"/>
      <c r="T37"/>
    </row>
    <row r="38" spans="1:20" s="57" customFormat="1" x14ac:dyDescent="0.2">
      <c r="A38"/>
      <c r="B38"/>
      <c r="C38"/>
      <c r="D38"/>
      <c r="E38"/>
      <c r="F38"/>
      <c r="G38"/>
      <c r="H38"/>
      <c r="I38"/>
      <c r="J38"/>
      <c r="K38" s="59"/>
      <c r="L38" s="60"/>
      <c r="M38" s="58"/>
      <c r="S38" s="56"/>
      <c r="T38"/>
    </row>
  </sheetData>
  <mergeCells count="18">
    <mergeCell ref="A5:R5"/>
    <mergeCell ref="A6:A7"/>
    <mergeCell ref="B6:B7"/>
    <mergeCell ref="C6:C7"/>
    <mergeCell ref="D6:D7"/>
    <mergeCell ref="E6:E7"/>
    <mergeCell ref="F6:F7"/>
    <mergeCell ref="G6:G7"/>
    <mergeCell ref="H6:H7"/>
    <mergeCell ref="I6:I7"/>
    <mergeCell ref="R6:R7"/>
    <mergeCell ref="S6:S7"/>
    <mergeCell ref="J6:J7"/>
    <mergeCell ref="K6:K7"/>
    <mergeCell ref="L6:L7"/>
    <mergeCell ref="M6:M7"/>
    <mergeCell ref="N6:N7"/>
    <mergeCell ref="O6:Q6"/>
  </mergeCells>
  <pageMargins left="0.39370078740157483" right="0.39370078740157483" top="0.78740157480314965" bottom="0.78740157480314965" header="0.31496062992125984" footer="0.31496062992125984"/>
  <pageSetup paperSize="9" scale="46" firstPageNumber="139" fitToHeight="0" orientation="landscape" useFirstPageNumber="1" r:id="rId1"/>
  <headerFooter>
    <oddFooter xml:space="preserve">&amp;L&amp;"Arial,Kurzíva"&amp;12Zastupitelstvo Olomouckého kraje 16.12.2024
10.1. - Rozpočet Olomouckého kraje na rok 2025 - návrh rozpočtu 
Příloha č. 5b) - Nové investice a opravy&amp;R&amp;"Arial,Kurzíva"&amp;11Strana &amp;P (celkem 205)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9FFA6-C8A2-4EB5-B496-5FA4C5C21596}">
  <sheetPr>
    <tabColor rgb="FF92D050"/>
    <outlinePr summaryBelow="0" summaryRight="0"/>
    <pageSetUpPr fitToPage="1"/>
  </sheetPr>
  <dimension ref="A1:X35"/>
  <sheetViews>
    <sheetView showGridLines="0" view="pageBreakPreview" zoomScale="70" zoomScaleNormal="70" zoomScaleSheetLayoutView="70" workbookViewId="0">
      <pane ySplit="7" topLeftCell="A27" activePane="bottomLeft" state="frozenSplit"/>
      <selection activeCell="G22" sqref="G22"/>
      <selection pane="bottomLeft" activeCell="B9" sqref="B9:B34"/>
    </sheetView>
  </sheetViews>
  <sheetFormatPr defaultColWidth="9.140625" defaultRowHeight="25.5" outlineLevelCol="1" x14ac:dyDescent="0.35"/>
  <cols>
    <col min="1" max="1" width="9.140625" style="230"/>
    <col min="2" max="2" width="5.7109375" style="239" customWidth="1" collapsed="1"/>
    <col min="3" max="3" width="9.140625" style="230" hidden="1" customWidth="1" outlineLevel="1"/>
    <col min="4" max="4" width="6" style="230" hidden="1" customWidth="1" outlineLevel="1"/>
    <col min="5" max="5" width="6" style="239" customWidth="1" collapsed="1"/>
    <col min="6" max="6" width="6" style="230" hidden="1" customWidth="1" outlineLevel="1"/>
    <col min="7" max="7" width="13.7109375" style="230" hidden="1" customWidth="1" outlineLevel="1"/>
    <col min="8" max="8" width="13" style="230" hidden="1" customWidth="1" outlineLevel="1"/>
    <col min="9" max="9" width="8.140625" style="230" hidden="1" customWidth="1" outlineLevel="1"/>
    <col min="10" max="11" width="57.7109375" style="230" customWidth="1"/>
    <col min="12" max="12" width="8.5703125" style="230" customWidth="1"/>
    <col min="13" max="13" width="9.140625" style="230"/>
    <col min="14" max="14" width="16.140625" style="235" customWidth="1"/>
    <col min="15" max="15" width="17.28515625" style="230" customWidth="1"/>
    <col min="16" max="16" width="12.5703125" style="230" customWidth="1"/>
    <col min="17" max="21" width="16.85546875" style="230" customWidth="1"/>
    <col min="22" max="22" width="12.5703125" style="230" customWidth="1"/>
    <col min="23" max="23" width="19.7109375" style="230" customWidth="1"/>
    <col min="24" max="24" width="20" style="358" customWidth="1"/>
    <col min="25" max="16384" width="9.140625" style="230"/>
  </cols>
  <sheetData>
    <row r="1" spans="1:24" s="211" customFormat="1" ht="26.25" x14ac:dyDescent="0.4">
      <c r="A1" s="115" t="s">
        <v>128</v>
      </c>
      <c r="B1" s="236"/>
      <c r="C1" s="113"/>
      <c r="D1" s="113"/>
      <c r="E1" s="236"/>
      <c r="F1" s="113"/>
      <c r="G1" s="113"/>
      <c r="H1" s="117"/>
      <c r="I1" s="114"/>
      <c r="J1" s="113"/>
      <c r="K1" s="208"/>
      <c r="L1" s="209"/>
      <c r="M1" s="112"/>
      <c r="N1" s="111"/>
      <c r="O1" s="209"/>
      <c r="P1" s="111"/>
      <c r="Q1" s="111"/>
      <c r="R1" s="110"/>
      <c r="S1" s="109"/>
      <c r="T1" s="210"/>
      <c r="X1" s="353"/>
    </row>
    <row r="2" spans="1:24" s="211" customFormat="1" ht="26.25" x14ac:dyDescent="0.4">
      <c r="A2" s="104" t="s">
        <v>20</v>
      </c>
      <c r="B2" s="237"/>
      <c r="C2" s="104"/>
      <c r="D2" s="212"/>
      <c r="E2" s="237"/>
      <c r="F2" s="104"/>
      <c r="G2" s="104"/>
      <c r="J2" s="213" t="s">
        <v>129</v>
      </c>
      <c r="K2" s="108" t="s">
        <v>130</v>
      </c>
      <c r="L2" s="209"/>
      <c r="M2" s="101"/>
      <c r="N2" s="100"/>
      <c r="O2" s="209"/>
      <c r="P2" s="100"/>
      <c r="Q2" s="100"/>
      <c r="R2" s="100"/>
      <c r="S2" s="99"/>
      <c r="T2" s="210"/>
      <c r="X2" s="353"/>
    </row>
    <row r="3" spans="1:24" s="211" customFormat="1" ht="17.25" customHeight="1" x14ac:dyDescent="0.4">
      <c r="A3" s="104"/>
      <c r="B3" s="237"/>
      <c r="C3" s="104"/>
      <c r="D3" s="212"/>
      <c r="E3" s="237"/>
      <c r="F3" s="104"/>
      <c r="G3" s="104"/>
      <c r="I3" s="105"/>
      <c r="J3" s="104" t="s">
        <v>56</v>
      </c>
      <c r="K3" s="208"/>
      <c r="L3" s="209"/>
      <c r="M3" s="101"/>
      <c r="N3" s="100"/>
      <c r="O3" s="209"/>
      <c r="P3" s="100"/>
      <c r="Q3" s="100"/>
      <c r="R3" s="209"/>
      <c r="S3" s="99"/>
      <c r="T3" s="210"/>
      <c r="X3" s="353"/>
    </row>
    <row r="4" spans="1:24" s="211" customFormat="1" ht="17.25" customHeight="1" x14ac:dyDescent="0.4">
      <c r="A4" s="102"/>
      <c r="B4" s="238"/>
      <c r="C4" s="102"/>
      <c r="D4" s="102"/>
      <c r="E4" s="238"/>
      <c r="F4" s="102"/>
      <c r="G4" s="102"/>
      <c r="H4" s="102"/>
      <c r="I4" s="103"/>
      <c r="J4" s="214"/>
      <c r="K4" s="208"/>
      <c r="L4" s="209"/>
      <c r="M4" s="101"/>
      <c r="N4" s="100"/>
      <c r="O4" s="209"/>
      <c r="P4" s="100"/>
      <c r="Q4" s="100"/>
      <c r="S4" s="99"/>
      <c r="T4" s="210"/>
      <c r="V4" s="215" t="s">
        <v>17</v>
      </c>
      <c r="X4" s="353"/>
    </row>
    <row r="5" spans="1:24" s="211" customFormat="1" ht="25.5" customHeight="1" x14ac:dyDescent="0.4">
      <c r="A5" s="413" t="s">
        <v>131</v>
      </c>
      <c r="B5" s="414"/>
      <c r="C5" s="414"/>
      <c r="D5" s="414"/>
      <c r="E5" s="414"/>
      <c r="F5" s="414"/>
      <c r="G5" s="414"/>
      <c r="H5" s="414"/>
      <c r="I5" s="414"/>
      <c r="J5" s="414"/>
      <c r="K5" s="414"/>
      <c r="L5" s="414"/>
      <c r="M5" s="414"/>
      <c r="N5" s="414"/>
      <c r="O5" s="414"/>
      <c r="P5" s="414"/>
      <c r="Q5" s="414"/>
      <c r="R5" s="414"/>
      <c r="S5" s="216"/>
      <c r="T5" s="217"/>
      <c r="U5" s="217"/>
      <c r="V5" s="218"/>
      <c r="W5" s="218"/>
      <c r="X5" s="353"/>
    </row>
    <row r="6" spans="1:24" s="211" customFormat="1" ht="22.5" customHeight="1" x14ac:dyDescent="0.4">
      <c r="A6" s="415" t="s">
        <v>0</v>
      </c>
      <c r="B6" s="415" t="s">
        <v>1</v>
      </c>
      <c r="C6" s="406" t="s">
        <v>3</v>
      </c>
      <c r="D6" s="406" t="s">
        <v>4</v>
      </c>
      <c r="E6" s="406" t="s">
        <v>19</v>
      </c>
      <c r="F6" s="406" t="s">
        <v>5</v>
      </c>
      <c r="G6" s="406" t="s">
        <v>2</v>
      </c>
      <c r="H6" s="428" t="s">
        <v>132</v>
      </c>
      <c r="I6" s="430" t="s">
        <v>133</v>
      </c>
      <c r="J6" s="406" t="s">
        <v>6</v>
      </c>
      <c r="K6" s="408" t="s">
        <v>7</v>
      </c>
      <c r="L6" s="410" t="s">
        <v>134</v>
      </c>
      <c r="M6" s="409" t="s">
        <v>9</v>
      </c>
      <c r="N6" s="408" t="s">
        <v>14</v>
      </c>
      <c r="O6" s="408" t="s">
        <v>10</v>
      </c>
      <c r="P6" s="403" t="s">
        <v>23</v>
      </c>
      <c r="Q6" s="420" t="s">
        <v>22</v>
      </c>
      <c r="R6" s="420"/>
      <c r="S6" s="420"/>
      <c r="T6" s="420"/>
      <c r="U6" s="420"/>
      <c r="V6" s="403" t="s">
        <v>24</v>
      </c>
      <c r="W6" s="403" t="s">
        <v>11</v>
      </c>
      <c r="X6" s="353"/>
    </row>
    <row r="7" spans="1:24" s="208" customFormat="1" ht="50.25" customHeight="1" x14ac:dyDescent="0.4">
      <c r="A7" s="416"/>
      <c r="B7" s="416"/>
      <c r="C7" s="407"/>
      <c r="D7" s="407"/>
      <c r="E7" s="407"/>
      <c r="F7" s="407"/>
      <c r="G7" s="407"/>
      <c r="H7" s="429"/>
      <c r="I7" s="428"/>
      <c r="J7" s="407"/>
      <c r="K7" s="409"/>
      <c r="L7" s="411"/>
      <c r="M7" s="412"/>
      <c r="N7" s="409"/>
      <c r="O7" s="409"/>
      <c r="P7" s="404"/>
      <c r="Q7" s="219" t="s">
        <v>15</v>
      </c>
      <c r="R7" s="219" t="s">
        <v>21</v>
      </c>
      <c r="S7" s="219" t="s">
        <v>135</v>
      </c>
      <c r="T7" s="219" t="s">
        <v>136</v>
      </c>
      <c r="U7" s="219" t="s">
        <v>12</v>
      </c>
      <c r="V7" s="404"/>
      <c r="W7" s="404"/>
      <c r="X7" s="354"/>
    </row>
    <row r="8" spans="1:24" s="95" customFormat="1" ht="25.5" customHeight="1" x14ac:dyDescent="0.35">
      <c r="A8" s="97" t="s">
        <v>327</v>
      </c>
      <c r="B8" s="96"/>
      <c r="C8" s="96"/>
      <c r="D8" s="96"/>
      <c r="E8" s="96"/>
      <c r="F8" s="96"/>
      <c r="G8" s="96"/>
      <c r="H8" s="96"/>
      <c r="I8" s="96"/>
      <c r="J8" s="96"/>
      <c r="K8" s="96"/>
      <c r="L8" s="32"/>
      <c r="M8" s="44"/>
      <c r="N8" s="32">
        <f>SUM(N9:N17)</f>
        <v>8458</v>
      </c>
      <c r="O8" s="32">
        <f>SUM(O9:O25)</f>
        <v>0</v>
      </c>
      <c r="P8" s="32">
        <f t="shared" ref="P8:V8" si="0">SUM(P9:P17)</f>
        <v>0</v>
      </c>
      <c r="Q8" s="32">
        <f t="shared" si="0"/>
        <v>8458</v>
      </c>
      <c r="R8" s="32">
        <f t="shared" si="0"/>
        <v>0</v>
      </c>
      <c r="S8" s="32">
        <f t="shared" si="0"/>
        <v>0</v>
      </c>
      <c r="T8" s="32">
        <f t="shared" si="0"/>
        <v>0</v>
      </c>
      <c r="U8" s="32">
        <f t="shared" si="0"/>
        <v>8458</v>
      </c>
      <c r="V8" s="32">
        <f t="shared" si="0"/>
        <v>0</v>
      </c>
      <c r="W8" s="302"/>
      <c r="X8" s="355"/>
    </row>
    <row r="9" spans="1:24" ht="190.5" customHeight="1" x14ac:dyDescent="0.2">
      <c r="A9" s="220">
        <v>1</v>
      </c>
      <c r="B9" s="440" t="s">
        <v>51</v>
      </c>
      <c r="C9" s="392" t="s">
        <v>497</v>
      </c>
      <c r="D9" s="390">
        <v>6351</v>
      </c>
      <c r="E9" s="317">
        <v>63</v>
      </c>
      <c r="F9" s="221">
        <v>11</v>
      </c>
      <c r="G9" s="392" t="s">
        <v>484</v>
      </c>
      <c r="H9" s="390" t="s">
        <v>138</v>
      </c>
      <c r="I9" s="221" t="s">
        <v>139</v>
      </c>
      <c r="J9" s="222" t="s">
        <v>140</v>
      </c>
      <c r="K9" s="240" t="s">
        <v>141</v>
      </c>
      <c r="L9" s="227" t="s">
        <v>142</v>
      </c>
      <c r="M9" s="228"/>
      <c r="N9" s="312">
        <v>360</v>
      </c>
      <c r="O9" s="225" t="s">
        <v>143</v>
      </c>
      <c r="P9" s="226">
        <v>0</v>
      </c>
      <c r="Q9" s="312">
        <f>SUM(R9:U9)</f>
        <v>360</v>
      </c>
      <c r="R9" s="314">
        <v>0</v>
      </c>
      <c r="S9" s="314">
        <v>0</v>
      </c>
      <c r="T9" s="314">
        <v>0</v>
      </c>
      <c r="U9" s="315">
        <v>360</v>
      </c>
      <c r="V9" s="316">
        <f>N9-P9-Q9</f>
        <v>0</v>
      </c>
      <c r="W9" s="229"/>
      <c r="X9" s="356">
        <f>U9</f>
        <v>360</v>
      </c>
    </row>
    <row r="10" spans="1:24" ht="93" customHeight="1" x14ac:dyDescent="0.2">
      <c r="A10" s="220">
        <v>2</v>
      </c>
      <c r="B10" s="440" t="s">
        <v>38</v>
      </c>
      <c r="C10" s="392" t="s">
        <v>497</v>
      </c>
      <c r="D10" s="390">
        <v>6351</v>
      </c>
      <c r="E10" s="317">
        <v>63</v>
      </c>
      <c r="F10" s="221">
        <v>11</v>
      </c>
      <c r="G10" s="392" t="s">
        <v>485</v>
      </c>
      <c r="H10" s="390" t="s">
        <v>165</v>
      </c>
      <c r="I10" s="221" t="s">
        <v>156</v>
      </c>
      <c r="J10" s="222" t="s">
        <v>166</v>
      </c>
      <c r="K10" s="223" t="s">
        <v>167</v>
      </c>
      <c r="L10" s="227" t="s">
        <v>142</v>
      </c>
      <c r="M10" s="228"/>
      <c r="N10" s="312">
        <v>1000</v>
      </c>
      <c r="O10" s="225" t="s">
        <v>143</v>
      </c>
      <c r="P10" s="226">
        <v>0</v>
      </c>
      <c r="Q10" s="312">
        <f t="shared" ref="Q10:Q34" si="1">SUM(R10:U10)</f>
        <v>1000</v>
      </c>
      <c r="R10" s="314">
        <v>0</v>
      </c>
      <c r="S10" s="314">
        <v>0</v>
      </c>
      <c r="T10" s="314">
        <v>0</v>
      </c>
      <c r="U10" s="315">
        <v>1000</v>
      </c>
      <c r="V10" s="316">
        <f t="shared" ref="V10:V33" si="2">N10-P10-Q10</f>
        <v>0</v>
      </c>
      <c r="W10" s="229"/>
      <c r="X10" s="356">
        <f>X23+U10</f>
        <v>13613</v>
      </c>
    </row>
    <row r="11" spans="1:24" ht="98.25" customHeight="1" x14ac:dyDescent="0.2">
      <c r="A11" s="220">
        <v>3</v>
      </c>
      <c r="B11" s="440" t="s">
        <v>45</v>
      </c>
      <c r="C11" s="392" t="s">
        <v>498</v>
      </c>
      <c r="D11" s="390">
        <v>6351</v>
      </c>
      <c r="E11" s="317">
        <v>63</v>
      </c>
      <c r="F11" s="221">
        <v>11</v>
      </c>
      <c r="G11" s="392" t="s">
        <v>486</v>
      </c>
      <c r="H11" s="390" t="s">
        <v>172</v>
      </c>
      <c r="I11" s="221" t="s">
        <v>173</v>
      </c>
      <c r="J11" s="222" t="s">
        <v>174</v>
      </c>
      <c r="K11" s="223" t="s">
        <v>175</v>
      </c>
      <c r="L11" s="227" t="s">
        <v>142</v>
      </c>
      <c r="M11" s="228"/>
      <c r="N11" s="312">
        <v>2400</v>
      </c>
      <c r="O11" s="225" t="s">
        <v>143</v>
      </c>
      <c r="P11" s="226">
        <v>0</v>
      </c>
      <c r="Q11" s="312">
        <f t="shared" si="1"/>
        <v>2400</v>
      </c>
      <c r="R11" s="314">
        <v>0</v>
      </c>
      <c r="S11" s="314">
        <v>0</v>
      </c>
      <c r="T11" s="314">
        <v>0</v>
      </c>
      <c r="U11" s="315">
        <v>2400</v>
      </c>
      <c r="V11" s="316">
        <f t="shared" si="2"/>
        <v>0</v>
      </c>
      <c r="W11" s="229"/>
      <c r="X11" s="356" t="e">
        <f>X24+U11</f>
        <v>#REF!</v>
      </c>
    </row>
    <row r="12" spans="1:24" ht="60" x14ac:dyDescent="0.2">
      <c r="A12" s="220">
        <v>4</v>
      </c>
      <c r="B12" s="440" t="s">
        <v>38</v>
      </c>
      <c r="C12" s="392" t="s">
        <v>498</v>
      </c>
      <c r="D12" s="390">
        <v>6351</v>
      </c>
      <c r="E12" s="317">
        <v>63</v>
      </c>
      <c r="F12" s="221">
        <v>11</v>
      </c>
      <c r="G12" s="392" t="s">
        <v>487</v>
      </c>
      <c r="H12" s="390" t="s">
        <v>187</v>
      </c>
      <c r="I12" s="221" t="s">
        <v>188</v>
      </c>
      <c r="J12" s="222" t="s">
        <v>189</v>
      </c>
      <c r="K12" s="223" t="s">
        <v>190</v>
      </c>
      <c r="L12" s="227" t="s">
        <v>142</v>
      </c>
      <c r="M12" s="228"/>
      <c r="N12" s="312">
        <v>210</v>
      </c>
      <c r="O12" s="225" t="s">
        <v>143</v>
      </c>
      <c r="P12" s="226">
        <v>0</v>
      </c>
      <c r="Q12" s="312">
        <f t="shared" ref="Q12:Q17" si="3">SUM(R12:U12)</f>
        <v>210</v>
      </c>
      <c r="R12" s="314">
        <v>0</v>
      </c>
      <c r="S12" s="314">
        <v>0</v>
      </c>
      <c r="T12" s="314">
        <v>0</v>
      </c>
      <c r="U12" s="315">
        <v>210</v>
      </c>
      <c r="V12" s="316">
        <f t="shared" ref="V12:V17" si="4">N12-P12-Q12</f>
        <v>0</v>
      </c>
      <c r="W12" s="229"/>
      <c r="X12" s="356" t="e">
        <f>X26+U12</f>
        <v>#REF!</v>
      </c>
    </row>
    <row r="13" spans="1:24" ht="150" x14ac:dyDescent="0.2">
      <c r="A13" s="220">
        <v>5</v>
      </c>
      <c r="B13" s="440" t="s">
        <v>50</v>
      </c>
      <c r="C13" s="392" t="s">
        <v>497</v>
      </c>
      <c r="D13" s="390">
        <v>6351</v>
      </c>
      <c r="E13" s="317">
        <v>63</v>
      </c>
      <c r="F13" s="221">
        <v>11</v>
      </c>
      <c r="G13" s="392" t="s">
        <v>488</v>
      </c>
      <c r="H13" s="390" t="s">
        <v>196</v>
      </c>
      <c r="I13" s="221" t="s">
        <v>197</v>
      </c>
      <c r="J13" s="222" t="s">
        <v>198</v>
      </c>
      <c r="K13" s="223" t="s">
        <v>199</v>
      </c>
      <c r="L13" s="227" t="s">
        <v>142</v>
      </c>
      <c r="M13" s="228"/>
      <c r="N13" s="312">
        <v>402</v>
      </c>
      <c r="O13" s="225" t="s">
        <v>143</v>
      </c>
      <c r="P13" s="226">
        <v>0</v>
      </c>
      <c r="Q13" s="312">
        <f t="shared" si="3"/>
        <v>402</v>
      </c>
      <c r="R13" s="314">
        <v>0</v>
      </c>
      <c r="S13" s="314">
        <v>0</v>
      </c>
      <c r="T13" s="314">
        <v>0</v>
      </c>
      <c r="U13" s="315">
        <v>402</v>
      </c>
      <c r="V13" s="316">
        <f t="shared" si="4"/>
        <v>0</v>
      </c>
      <c r="W13" s="229"/>
      <c r="X13" s="356"/>
    </row>
    <row r="14" spans="1:24" ht="177.75" customHeight="1" x14ac:dyDescent="0.2">
      <c r="A14" s="220">
        <v>6</v>
      </c>
      <c r="B14" s="440" t="s">
        <v>38</v>
      </c>
      <c r="C14" s="392" t="s">
        <v>498</v>
      </c>
      <c r="D14" s="390">
        <v>6351</v>
      </c>
      <c r="E14" s="317">
        <v>63</v>
      </c>
      <c r="F14" s="221">
        <v>11</v>
      </c>
      <c r="G14" s="392" t="s">
        <v>489</v>
      </c>
      <c r="H14" s="390" t="s">
        <v>209</v>
      </c>
      <c r="I14" s="221" t="s">
        <v>149</v>
      </c>
      <c r="J14" s="222" t="s">
        <v>210</v>
      </c>
      <c r="K14" s="223" t="s">
        <v>211</v>
      </c>
      <c r="L14" s="227" t="s">
        <v>142</v>
      </c>
      <c r="M14" s="228"/>
      <c r="N14" s="312">
        <v>200</v>
      </c>
      <c r="O14" s="225" t="s">
        <v>143</v>
      </c>
      <c r="P14" s="226">
        <v>0</v>
      </c>
      <c r="Q14" s="312">
        <f t="shared" si="3"/>
        <v>200</v>
      </c>
      <c r="R14" s="314">
        <v>0</v>
      </c>
      <c r="S14" s="314">
        <v>0</v>
      </c>
      <c r="T14" s="314">
        <v>0</v>
      </c>
      <c r="U14" s="315">
        <v>200</v>
      </c>
      <c r="V14" s="316">
        <f t="shared" si="4"/>
        <v>0</v>
      </c>
      <c r="W14" s="229" t="s">
        <v>329</v>
      </c>
      <c r="X14" s="356"/>
    </row>
    <row r="15" spans="1:24" ht="165" x14ac:dyDescent="0.2">
      <c r="A15" s="220">
        <v>7</v>
      </c>
      <c r="B15" s="440" t="s">
        <v>38</v>
      </c>
      <c r="C15" s="392" t="s">
        <v>498</v>
      </c>
      <c r="D15" s="390">
        <v>6351</v>
      </c>
      <c r="E15" s="317">
        <v>63</v>
      </c>
      <c r="F15" s="221">
        <v>11</v>
      </c>
      <c r="G15" s="392">
        <v>66011001702</v>
      </c>
      <c r="H15" s="390" t="s">
        <v>218</v>
      </c>
      <c r="I15" s="221" t="s">
        <v>149</v>
      </c>
      <c r="J15" s="222" t="s">
        <v>219</v>
      </c>
      <c r="K15" s="223" t="s">
        <v>220</v>
      </c>
      <c r="L15" s="227" t="s">
        <v>142</v>
      </c>
      <c r="M15" s="228"/>
      <c r="N15" s="312">
        <v>800</v>
      </c>
      <c r="O15" s="225" t="s">
        <v>143</v>
      </c>
      <c r="P15" s="226">
        <v>0</v>
      </c>
      <c r="Q15" s="312">
        <f t="shared" si="3"/>
        <v>800</v>
      </c>
      <c r="R15" s="314">
        <v>0</v>
      </c>
      <c r="S15" s="314">
        <v>0</v>
      </c>
      <c r="T15" s="314">
        <v>0</v>
      </c>
      <c r="U15" s="315">
        <v>800</v>
      </c>
      <c r="V15" s="316">
        <f t="shared" si="4"/>
        <v>0</v>
      </c>
      <c r="W15" s="229"/>
      <c r="X15" s="356"/>
    </row>
    <row r="16" spans="1:24" ht="57" customHeight="1" x14ac:dyDescent="0.2">
      <c r="A16" s="220">
        <v>8</v>
      </c>
      <c r="B16" s="440" t="s">
        <v>45</v>
      </c>
      <c r="C16" s="392" t="s">
        <v>497</v>
      </c>
      <c r="D16" s="390">
        <v>6351</v>
      </c>
      <c r="E16" s="317">
        <v>63</v>
      </c>
      <c r="F16" s="221">
        <v>11</v>
      </c>
      <c r="G16" s="392" t="s">
        <v>490</v>
      </c>
      <c r="H16" s="390" t="s">
        <v>221</v>
      </c>
      <c r="I16" s="221" t="s">
        <v>222</v>
      </c>
      <c r="J16" s="222" t="s">
        <v>223</v>
      </c>
      <c r="K16" s="223" t="s">
        <v>224</v>
      </c>
      <c r="L16" s="227" t="s">
        <v>142</v>
      </c>
      <c r="M16" s="228"/>
      <c r="N16" s="312">
        <v>578</v>
      </c>
      <c r="O16" s="225" t="s">
        <v>147</v>
      </c>
      <c r="P16" s="226">
        <v>0</v>
      </c>
      <c r="Q16" s="312">
        <f t="shared" si="3"/>
        <v>578</v>
      </c>
      <c r="R16" s="314">
        <v>0</v>
      </c>
      <c r="S16" s="314">
        <v>0</v>
      </c>
      <c r="T16" s="314">
        <v>0</v>
      </c>
      <c r="U16" s="315">
        <v>578</v>
      </c>
      <c r="V16" s="316">
        <f t="shared" si="4"/>
        <v>0</v>
      </c>
      <c r="W16" s="229" t="s">
        <v>329</v>
      </c>
      <c r="X16" s="356"/>
    </row>
    <row r="17" spans="1:24" ht="60" customHeight="1" x14ac:dyDescent="0.2">
      <c r="A17" s="220">
        <v>9</v>
      </c>
      <c r="B17" s="440" t="s">
        <v>38</v>
      </c>
      <c r="C17" s="392" t="s">
        <v>497</v>
      </c>
      <c r="D17" s="390">
        <v>6351</v>
      </c>
      <c r="E17" s="317">
        <v>63</v>
      </c>
      <c r="F17" s="221">
        <v>11</v>
      </c>
      <c r="G17" s="392" t="s">
        <v>485</v>
      </c>
      <c r="H17" s="390" t="s">
        <v>225</v>
      </c>
      <c r="I17" s="221" t="s">
        <v>156</v>
      </c>
      <c r="J17" s="222" t="s">
        <v>226</v>
      </c>
      <c r="K17" s="223" t="s">
        <v>227</v>
      </c>
      <c r="L17" s="227" t="s">
        <v>142</v>
      </c>
      <c r="M17" s="228"/>
      <c r="N17" s="312">
        <v>2508</v>
      </c>
      <c r="O17" s="225" t="s">
        <v>143</v>
      </c>
      <c r="P17" s="226">
        <v>0</v>
      </c>
      <c r="Q17" s="312">
        <f t="shared" si="3"/>
        <v>2508</v>
      </c>
      <c r="R17" s="314">
        <v>0</v>
      </c>
      <c r="S17" s="314">
        <v>0</v>
      </c>
      <c r="T17" s="314">
        <v>0</v>
      </c>
      <c r="U17" s="315">
        <v>2508</v>
      </c>
      <c r="V17" s="316">
        <f t="shared" si="4"/>
        <v>0</v>
      </c>
      <c r="W17" s="229"/>
      <c r="X17" s="356"/>
    </row>
    <row r="18" spans="1:24" s="95" customFormat="1" ht="25.5" customHeight="1" x14ac:dyDescent="0.35">
      <c r="A18" s="97" t="s">
        <v>328</v>
      </c>
      <c r="B18" s="344"/>
      <c r="C18" s="393"/>
      <c r="D18" s="96"/>
      <c r="E18" s="96"/>
      <c r="F18" s="96"/>
      <c r="G18" s="391"/>
      <c r="H18" s="96"/>
      <c r="I18" s="96"/>
      <c r="J18" s="96"/>
      <c r="K18" s="96"/>
      <c r="L18" s="32"/>
      <c r="M18" s="44"/>
      <c r="N18" s="32">
        <f>SUM(N19:N34)</f>
        <v>22843</v>
      </c>
      <c r="O18" s="32">
        <f>SUM(O19:O37)</f>
        <v>0</v>
      </c>
      <c r="P18" s="32">
        <f t="shared" ref="P18:V18" si="5">SUM(P19:P34)</f>
        <v>0</v>
      </c>
      <c r="Q18" s="32">
        <f>SUM(Q19:Q34)</f>
        <v>22843</v>
      </c>
      <c r="R18" s="32">
        <f t="shared" si="5"/>
        <v>0</v>
      </c>
      <c r="S18" s="32">
        <f t="shared" si="5"/>
        <v>0</v>
      </c>
      <c r="T18" s="32">
        <f t="shared" si="5"/>
        <v>0</v>
      </c>
      <c r="U18" s="32">
        <f t="shared" si="5"/>
        <v>22843</v>
      </c>
      <c r="V18" s="32">
        <f t="shared" si="5"/>
        <v>0</v>
      </c>
      <c r="W18" s="302"/>
      <c r="X18" s="355"/>
    </row>
    <row r="19" spans="1:24" ht="92.25" customHeight="1" x14ac:dyDescent="0.2">
      <c r="A19" s="220">
        <v>1</v>
      </c>
      <c r="B19" s="440" t="s">
        <v>45</v>
      </c>
      <c r="C19" s="392" t="s">
        <v>497</v>
      </c>
      <c r="D19" s="390">
        <v>5331</v>
      </c>
      <c r="E19" s="317">
        <v>53</v>
      </c>
      <c r="F19" s="221">
        <v>11</v>
      </c>
      <c r="G19" s="392" t="s">
        <v>491</v>
      </c>
      <c r="H19" s="390" t="s">
        <v>151</v>
      </c>
      <c r="I19" s="221" t="s">
        <v>152</v>
      </c>
      <c r="J19" s="222" t="s">
        <v>153</v>
      </c>
      <c r="K19" s="223" t="s">
        <v>154</v>
      </c>
      <c r="L19" s="241" t="s">
        <v>137</v>
      </c>
      <c r="M19" s="228"/>
      <c r="N19" s="312">
        <v>1950</v>
      </c>
      <c r="O19" s="225" t="s">
        <v>143</v>
      </c>
      <c r="P19" s="226">
        <v>0</v>
      </c>
      <c r="Q19" s="312">
        <f t="shared" ref="Q19:Q24" si="6">SUM(R19:U19)</f>
        <v>1950</v>
      </c>
      <c r="R19" s="314">
        <v>0</v>
      </c>
      <c r="S19" s="314">
        <v>0</v>
      </c>
      <c r="T19" s="314">
        <v>0</v>
      </c>
      <c r="U19" s="315">
        <v>1950</v>
      </c>
      <c r="V19" s="316">
        <f t="shared" ref="V19:V24" si="7">N19-P19-Q19</f>
        <v>0</v>
      </c>
      <c r="W19" s="229"/>
      <c r="X19" s="356">
        <f>'ORJ 17 - sociální - žádanky'!X10+'ORJ 11 - sociální - žádanky'!U19</f>
        <v>7410</v>
      </c>
    </row>
    <row r="20" spans="1:24" ht="90" customHeight="1" x14ac:dyDescent="0.2">
      <c r="A20" s="220">
        <v>2</v>
      </c>
      <c r="B20" s="440" t="s">
        <v>38</v>
      </c>
      <c r="C20" s="392" t="s">
        <v>497</v>
      </c>
      <c r="D20" s="390">
        <v>5331</v>
      </c>
      <c r="E20" s="317">
        <v>53</v>
      </c>
      <c r="F20" s="221">
        <v>11</v>
      </c>
      <c r="G20" s="392">
        <v>33011001638</v>
      </c>
      <c r="H20" s="390" t="s">
        <v>155</v>
      </c>
      <c r="I20" s="221" t="s">
        <v>156</v>
      </c>
      <c r="J20" s="222" t="s">
        <v>157</v>
      </c>
      <c r="K20" s="223" t="s">
        <v>158</v>
      </c>
      <c r="L20" s="241" t="s">
        <v>137</v>
      </c>
      <c r="M20" s="228"/>
      <c r="N20" s="312">
        <v>280</v>
      </c>
      <c r="O20" s="225" t="s">
        <v>147</v>
      </c>
      <c r="P20" s="226">
        <v>0</v>
      </c>
      <c r="Q20" s="312">
        <f t="shared" si="6"/>
        <v>280</v>
      </c>
      <c r="R20" s="314">
        <v>0</v>
      </c>
      <c r="S20" s="314">
        <v>0</v>
      </c>
      <c r="T20" s="314">
        <v>0</v>
      </c>
      <c r="U20" s="315">
        <v>280</v>
      </c>
      <c r="V20" s="316">
        <f t="shared" si="7"/>
        <v>0</v>
      </c>
      <c r="W20" s="229"/>
      <c r="X20" s="356">
        <f>X19+U20</f>
        <v>7690</v>
      </c>
    </row>
    <row r="21" spans="1:24" ht="113.25" customHeight="1" x14ac:dyDescent="0.2">
      <c r="A21" s="220">
        <v>3</v>
      </c>
      <c r="B21" s="440" t="s">
        <v>50</v>
      </c>
      <c r="C21" s="392" t="s">
        <v>497</v>
      </c>
      <c r="D21" s="390">
        <v>5331</v>
      </c>
      <c r="E21" s="317">
        <v>53</v>
      </c>
      <c r="F21" s="221">
        <v>11</v>
      </c>
      <c r="G21" s="392" t="s">
        <v>492</v>
      </c>
      <c r="H21" s="390" t="s">
        <v>159</v>
      </c>
      <c r="I21" s="221" t="s">
        <v>160</v>
      </c>
      <c r="J21" s="286" t="s">
        <v>465</v>
      </c>
      <c r="K21" s="287" t="s">
        <v>464</v>
      </c>
      <c r="L21" s="241" t="s">
        <v>137</v>
      </c>
      <c r="M21" s="228"/>
      <c r="N21" s="312">
        <v>2600</v>
      </c>
      <c r="O21" s="225" t="s">
        <v>143</v>
      </c>
      <c r="P21" s="226">
        <v>0</v>
      </c>
      <c r="Q21" s="312">
        <f t="shared" si="6"/>
        <v>2600</v>
      </c>
      <c r="R21" s="314">
        <v>0</v>
      </c>
      <c r="S21" s="314">
        <v>0</v>
      </c>
      <c r="T21" s="314">
        <v>0</v>
      </c>
      <c r="U21" s="315">
        <v>2600</v>
      </c>
      <c r="V21" s="316">
        <f t="shared" si="7"/>
        <v>0</v>
      </c>
      <c r="W21" s="376"/>
      <c r="X21" s="356">
        <f>X20+U21</f>
        <v>10290</v>
      </c>
    </row>
    <row r="22" spans="1:24" ht="115.5" customHeight="1" x14ac:dyDescent="0.2">
      <c r="A22" s="220">
        <v>4</v>
      </c>
      <c r="B22" s="440" t="s">
        <v>50</v>
      </c>
      <c r="C22" s="392" t="s">
        <v>497</v>
      </c>
      <c r="D22" s="390">
        <v>5331</v>
      </c>
      <c r="E22" s="317">
        <v>53</v>
      </c>
      <c r="F22" s="221">
        <v>11</v>
      </c>
      <c r="G22" s="392" t="s">
        <v>492</v>
      </c>
      <c r="H22" s="390" t="s">
        <v>161</v>
      </c>
      <c r="I22" s="221" t="s">
        <v>160</v>
      </c>
      <c r="J22" s="286" t="s">
        <v>462</v>
      </c>
      <c r="K22" s="287" t="s">
        <v>463</v>
      </c>
      <c r="L22" s="241" t="s">
        <v>137</v>
      </c>
      <c r="M22" s="228"/>
      <c r="N22" s="312">
        <v>1553</v>
      </c>
      <c r="O22" s="225" t="s">
        <v>143</v>
      </c>
      <c r="P22" s="226">
        <v>0</v>
      </c>
      <c r="Q22" s="312">
        <f t="shared" si="6"/>
        <v>1553</v>
      </c>
      <c r="R22" s="314">
        <v>0</v>
      </c>
      <c r="S22" s="314">
        <v>0</v>
      </c>
      <c r="T22" s="314">
        <v>0</v>
      </c>
      <c r="U22" s="315">
        <v>1553</v>
      </c>
      <c r="V22" s="316">
        <f t="shared" si="7"/>
        <v>0</v>
      </c>
      <c r="W22" s="285"/>
      <c r="X22" s="356">
        <f>X21+U22</f>
        <v>11843</v>
      </c>
    </row>
    <row r="23" spans="1:24" ht="105" x14ac:dyDescent="0.2">
      <c r="A23" s="220">
        <v>5</v>
      </c>
      <c r="B23" s="440" t="s">
        <v>50</v>
      </c>
      <c r="C23" s="392" t="s">
        <v>497</v>
      </c>
      <c r="D23" s="390">
        <v>5331</v>
      </c>
      <c r="E23" s="317">
        <v>53</v>
      </c>
      <c r="F23" s="221">
        <v>11</v>
      </c>
      <c r="G23" s="392" t="s">
        <v>492</v>
      </c>
      <c r="H23" s="390" t="s">
        <v>162</v>
      </c>
      <c r="I23" s="221" t="s">
        <v>160</v>
      </c>
      <c r="J23" s="222" t="s">
        <v>163</v>
      </c>
      <c r="K23" s="223" t="s">
        <v>164</v>
      </c>
      <c r="L23" s="241" t="s">
        <v>137</v>
      </c>
      <c r="M23" s="228"/>
      <c r="N23" s="312">
        <v>770</v>
      </c>
      <c r="O23" s="225" t="s">
        <v>143</v>
      </c>
      <c r="P23" s="226">
        <v>0</v>
      </c>
      <c r="Q23" s="312">
        <f t="shared" si="6"/>
        <v>770</v>
      </c>
      <c r="R23" s="314">
        <v>0</v>
      </c>
      <c r="S23" s="314">
        <v>0</v>
      </c>
      <c r="T23" s="314">
        <v>0</v>
      </c>
      <c r="U23" s="315">
        <v>770</v>
      </c>
      <c r="V23" s="316">
        <f t="shared" si="7"/>
        <v>0</v>
      </c>
      <c r="W23" s="229"/>
      <c r="X23" s="356">
        <f>X22+U23</f>
        <v>12613</v>
      </c>
    </row>
    <row r="24" spans="1:24" ht="84.75" customHeight="1" x14ac:dyDescent="0.2">
      <c r="A24" s="220">
        <v>6</v>
      </c>
      <c r="B24" s="440" t="s">
        <v>51</v>
      </c>
      <c r="C24" s="392" t="s">
        <v>498</v>
      </c>
      <c r="D24" s="390">
        <v>5331</v>
      </c>
      <c r="E24" s="317">
        <v>53</v>
      </c>
      <c r="F24" s="221">
        <v>11</v>
      </c>
      <c r="G24" s="392" t="s">
        <v>493</v>
      </c>
      <c r="H24" s="390" t="s">
        <v>168</v>
      </c>
      <c r="I24" s="221" t="s">
        <v>169</v>
      </c>
      <c r="J24" s="222" t="s">
        <v>170</v>
      </c>
      <c r="K24" s="223" t="s">
        <v>171</v>
      </c>
      <c r="L24" s="241" t="s">
        <v>137</v>
      </c>
      <c r="M24" s="228"/>
      <c r="N24" s="312">
        <v>2000</v>
      </c>
      <c r="O24" s="225" t="s">
        <v>143</v>
      </c>
      <c r="P24" s="226">
        <v>0</v>
      </c>
      <c r="Q24" s="312">
        <f t="shared" si="6"/>
        <v>2000</v>
      </c>
      <c r="R24" s="314">
        <v>0</v>
      </c>
      <c r="S24" s="314">
        <v>0</v>
      </c>
      <c r="T24" s="314">
        <v>0</v>
      </c>
      <c r="U24" s="315">
        <v>2000</v>
      </c>
      <c r="V24" s="316">
        <f t="shared" si="7"/>
        <v>0</v>
      </c>
      <c r="W24" s="229"/>
      <c r="X24" s="356" t="e">
        <f>#REF!+U24</f>
        <v>#REF!</v>
      </c>
    </row>
    <row r="25" spans="1:24" ht="149.25" customHeight="1" x14ac:dyDescent="0.2">
      <c r="A25" s="220">
        <v>7</v>
      </c>
      <c r="B25" s="440" t="s">
        <v>45</v>
      </c>
      <c r="C25" s="392" t="s">
        <v>498</v>
      </c>
      <c r="D25" s="390">
        <v>5331</v>
      </c>
      <c r="E25" s="317">
        <v>53</v>
      </c>
      <c r="F25" s="221">
        <v>11</v>
      </c>
      <c r="G25" s="392" t="s">
        <v>494</v>
      </c>
      <c r="H25" s="390" t="s">
        <v>176</v>
      </c>
      <c r="I25" s="221" t="s">
        <v>173</v>
      </c>
      <c r="J25" s="222" t="s">
        <v>177</v>
      </c>
      <c r="K25" s="223" t="s">
        <v>178</v>
      </c>
      <c r="L25" s="241" t="s">
        <v>137</v>
      </c>
      <c r="M25" s="228"/>
      <c r="N25" s="312">
        <v>5000</v>
      </c>
      <c r="O25" s="225" t="s">
        <v>143</v>
      </c>
      <c r="P25" s="226">
        <v>0</v>
      </c>
      <c r="Q25" s="312">
        <f t="shared" si="1"/>
        <v>5000</v>
      </c>
      <c r="R25" s="314">
        <v>0</v>
      </c>
      <c r="S25" s="314">
        <v>0</v>
      </c>
      <c r="T25" s="314">
        <v>0</v>
      </c>
      <c r="U25" s="315">
        <v>5000</v>
      </c>
      <c r="V25" s="316">
        <f t="shared" si="2"/>
        <v>0</v>
      </c>
      <c r="W25" s="229"/>
      <c r="X25" s="356" t="e">
        <f>X11+U25</f>
        <v>#REF!</v>
      </c>
    </row>
    <row r="26" spans="1:24" ht="63" customHeight="1" x14ac:dyDescent="0.2">
      <c r="A26" s="220">
        <v>8</v>
      </c>
      <c r="B26" s="440" t="s">
        <v>50</v>
      </c>
      <c r="C26" s="392" t="s">
        <v>497</v>
      </c>
      <c r="D26" s="390">
        <v>5331</v>
      </c>
      <c r="E26" s="317">
        <v>53</v>
      </c>
      <c r="F26" s="221">
        <v>11</v>
      </c>
      <c r="G26" s="392" t="s">
        <v>492</v>
      </c>
      <c r="H26" s="390" t="s">
        <v>183</v>
      </c>
      <c r="I26" s="221" t="s">
        <v>160</v>
      </c>
      <c r="J26" s="222" t="s">
        <v>184</v>
      </c>
      <c r="K26" s="223" t="s">
        <v>185</v>
      </c>
      <c r="L26" s="241" t="s">
        <v>137</v>
      </c>
      <c r="M26" s="228"/>
      <c r="N26" s="312">
        <v>900</v>
      </c>
      <c r="O26" s="225" t="s">
        <v>186</v>
      </c>
      <c r="P26" s="226">
        <v>0</v>
      </c>
      <c r="Q26" s="312">
        <f t="shared" si="1"/>
        <v>900</v>
      </c>
      <c r="R26" s="314">
        <v>0</v>
      </c>
      <c r="S26" s="314">
        <v>0</v>
      </c>
      <c r="T26" s="314">
        <v>0</v>
      </c>
      <c r="U26" s="315">
        <v>900</v>
      </c>
      <c r="V26" s="316">
        <f t="shared" si="2"/>
        <v>0</v>
      </c>
      <c r="W26" s="229"/>
      <c r="X26" s="356" t="e">
        <f>'ORJ 17 - sociální - žádanky'!X15+'ORJ 11 - sociální - žádanky'!U26</f>
        <v>#REF!</v>
      </c>
    </row>
    <row r="27" spans="1:24" ht="63" customHeight="1" x14ac:dyDescent="0.2">
      <c r="A27" s="220">
        <v>9</v>
      </c>
      <c r="B27" s="440" t="s">
        <v>38</v>
      </c>
      <c r="C27" s="392" t="s">
        <v>499</v>
      </c>
      <c r="D27" s="390">
        <v>5331</v>
      </c>
      <c r="E27" s="317">
        <v>53</v>
      </c>
      <c r="F27" s="221">
        <v>11</v>
      </c>
      <c r="G27" s="392" t="s">
        <v>495</v>
      </c>
      <c r="H27" s="390" t="s">
        <v>200</v>
      </c>
      <c r="I27" s="221" t="s">
        <v>180</v>
      </c>
      <c r="J27" s="222" t="s">
        <v>201</v>
      </c>
      <c r="K27" s="223" t="s">
        <v>202</v>
      </c>
      <c r="L27" s="241" t="s">
        <v>137</v>
      </c>
      <c r="M27" s="228"/>
      <c r="N27" s="312">
        <v>1000</v>
      </c>
      <c r="O27" s="225" t="s">
        <v>186</v>
      </c>
      <c r="P27" s="226">
        <v>0</v>
      </c>
      <c r="Q27" s="312">
        <f t="shared" si="1"/>
        <v>1000</v>
      </c>
      <c r="R27" s="314">
        <v>0</v>
      </c>
      <c r="S27" s="314">
        <v>0</v>
      </c>
      <c r="T27" s="314">
        <v>0</v>
      </c>
      <c r="U27" s="315">
        <v>1000</v>
      </c>
      <c r="V27" s="316">
        <f t="shared" si="2"/>
        <v>0</v>
      </c>
      <c r="W27" s="229"/>
      <c r="X27" s="356"/>
    </row>
    <row r="28" spans="1:24" ht="54" customHeight="1" x14ac:dyDescent="0.2">
      <c r="A28" s="220">
        <v>10</v>
      </c>
      <c r="B28" s="440" t="s">
        <v>45</v>
      </c>
      <c r="C28" s="392" t="s">
        <v>497</v>
      </c>
      <c r="D28" s="390">
        <v>5331</v>
      </c>
      <c r="E28" s="317">
        <v>53</v>
      </c>
      <c r="F28" s="221">
        <v>11</v>
      </c>
      <c r="G28" s="392">
        <v>33011001659</v>
      </c>
      <c r="H28" s="390" t="s">
        <v>203</v>
      </c>
      <c r="I28" s="221" t="s">
        <v>152</v>
      </c>
      <c r="J28" s="222" t="s">
        <v>204</v>
      </c>
      <c r="K28" s="223" t="s">
        <v>205</v>
      </c>
      <c r="L28" s="241" t="s">
        <v>137</v>
      </c>
      <c r="M28" s="228"/>
      <c r="N28" s="312">
        <v>480</v>
      </c>
      <c r="O28" s="225" t="s">
        <v>143</v>
      </c>
      <c r="P28" s="226">
        <v>0</v>
      </c>
      <c r="Q28" s="312">
        <f t="shared" si="1"/>
        <v>480</v>
      </c>
      <c r="R28" s="314">
        <v>0</v>
      </c>
      <c r="S28" s="314">
        <v>0</v>
      </c>
      <c r="T28" s="314">
        <v>0</v>
      </c>
      <c r="U28" s="315">
        <v>480</v>
      </c>
      <c r="V28" s="316">
        <f t="shared" si="2"/>
        <v>0</v>
      </c>
      <c r="W28" s="229"/>
      <c r="X28" s="356"/>
    </row>
    <row r="29" spans="1:24" ht="75" x14ac:dyDescent="0.2">
      <c r="A29" s="220">
        <v>11</v>
      </c>
      <c r="B29" s="440" t="s">
        <v>50</v>
      </c>
      <c r="C29" s="392" t="s">
        <v>497</v>
      </c>
      <c r="D29" s="390">
        <v>5331</v>
      </c>
      <c r="E29" s="317">
        <v>53</v>
      </c>
      <c r="F29" s="221">
        <v>11</v>
      </c>
      <c r="G29" s="392" t="s">
        <v>492</v>
      </c>
      <c r="H29" s="390" t="s">
        <v>206</v>
      </c>
      <c r="I29" s="221" t="s">
        <v>160</v>
      </c>
      <c r="J29" s="222" t="s">
        <v>207</v>
      </c>
      <c r="K29" s="223" t="s">
        <v>208</v>
      </c>
      <c r="L29" s="241" t="s">
        <v>137</v>
      </c>
      <c r="M29" s="228"/>
      <c r="N29" s="312">
        <v>1700</v>
      </c>
      <c r="O29" s="225" t="s">
        <v>186</v>
      </c>
      <c r="P29" s="226">
        <v>0</v>
      </c>
      <c r="Q29" s="312">
        <f t="shared" si="1"/>
        <v>1700</v>
      </c>
      <c r="R29" s="314">
        <v>0</v>
      </c>
      <c r="S29" s="314">
        <v>0</v>
      </c>
      <c r="T29" s="314">
        <v>0</v>
      </c>
      <c r="U29" s="315">
        <v>1700</v>
      </c>
      <c r="V29" s="316">
        <f t="shared" si="2"/>
        <v>0</v>
      </c>
      <c r="W29" s="229"/>
      <c r="X29" s="356"/>
    </row>
    <row r="30" spans="1:24" ht="47.25" x14ac:dyDescent="0.2">
      <c r="A30" s="220">
        <v>12</v>
      </c>
      <c r="B30" s="440" t="s">
        <v>45</v>
      </c>
      <c r="C30" s="392" t="s">
        <v>498</v>
      </c>
      <c r="D30" s="390">
        <v>5331</v>
      </c>
      <c r="E30" s="317">
        <v>53</v>
      </c>
      <c r="F30" s="221">
        <v>11</v>
      </c>
      <c r="G30" s="392" t="s">
        <v>494</v>
      </c>
      <c r="H30" s="390" t="s">
        <v>212</v>
      </c>
      <c r="I30" s="221" t="s">
        <v>173</v>
      </c>
      <c r="J30" s="222" t="s">
        <v>213</v>
      </c>
      <c r="K30" s="223" t="s">
        <v>214</v>
      </c>
      <c r="L30" s="241" t="s">
        <v>137</v>
      </c>
      <c r="M30" s="228"/>
      <c r="N30" s="312">
        <v>600</v>
      </c>
      <c r="O30" s="225" t="s">
        <v>147</v>
      </c>
      <c r="P30" s="226">
        <v>0</v>
      </c>
      <c r="Q30" s="312">
        <f t="shared" si="1"/>
        <v>600</v>
      </c>
      <c r="R30" s="314">
        <v>0</v>
      </c>
      <c r="S30" s="314">
        <v>0</v>
      </c>
      <c r="T30" s="314">
        <v>0</v>
      </c>
      <c r="U30" s="315">
        <v>600</v>
      </c>
      <c r="V30" s="316">
        <f t="shared" si="2"/>
        <v>0</v>
      </c>
      <c r="W30" s="229"/>
      <c r="X30" s="356"/>
    </row>
    <row r="31" spans="1:24" ht="90" x14ac:dyDescent="0.2">
      <c r="A31" s="220">
        <v>13</v>
      </c>
      <c r="B31" s="440" t="s">
        <v>51</v>
      </c>
      <c r="C31" s="392" t="s">
        <v>498</v>
      </c>
      <c r="D31" s="390">
        <v>5331</v>
      </c>
      <c r="E31" s="317">
        <v>53</v>
      </c>
      <c r="F31" s="221">
        <v>11</v>
      </c>
      <c r="G31" s="392" t="s">
        <v>493</v>
      </c>
      <c r="H31" s="390" t="s">
        <v>215</v>
      </c>
      <c r="I31" s="221" t="s">
        <v>169</v>
      </c>
      <c r="J31" s="222" t="s">
        <v>216</v>
      </c>
      <c r="K31" s="223" t="s">
        <v>217</v>
      </c>
      <c r="L31" s="241" t="s">
        <v>137</v>
      </c>
      <c r="M31" s="228"/>
      <c r="N31" s="312">
        <v>2000</v>
      </c>
      <c r="O31" s="225" t="s">
        <v>147</v>
      </c>
      <c r="P31" s="226">
        <v>0</v>
      </c>
      <c r="Q31" s="312">
        <f t="shared" si="1"/>
        <v>2000</v>
      </c>
      <c r="R31" s="314">
        <v>0</v>
      </c>
      <c r="S31" s="314">
        <v>0</v>
      </c>
      <c r="T31" s="314">
        <v>0</v>
      </c>
      <c r="U31" s="315">
        <v>2000</v>
      </c>
      <c r="V31" s="316">
        <f t="shared" si="2"/>
        <v>0</v>
      </c>
      <c r="W31" s="229"/>
      <c r="X31" s="356"/>
    </row>
    <row r="32" spans="1:24" ht="47.25" x14ac:dyDescent="0.2">
      <c r="A32" s="220">
        <v>14</v>
      </c>
      <c r="B32" s="440" t="s">
        <v>45</v>
      </c>
      <c r="C32" s="392" t="s">
        <v>498</v>
      </c>
      <c r="D32" s="390">
        <v>5331</v>
      </c>
      <c r="E32" s="317">
        <v>53</v>
      </c>
      <c r="F32" s="221">
        <v>11</v>
      </c>
      <c r="G32" s="392" t="s">
        <v>494</v>
      </c>
      <c r="H32" s="390" t="s">
        <v>228</v>
      </c>
      <c r="I32" s="221" t="s">
        <v>173</v>
      </c>
      <c r="J32" s="222" t="s">
        <v>229</v>
      </c>
      <c r="K32" s="223" t="s">
        <v>230</v>
      </c>
      <c r="L32" s="241" t="s">
        <v>137</v>
      </c>
      <c r="M32" s="228"/>
      <c r="N32" s="312">
        <v>1400</v>
      </c>
      <c r="O32" s="225" t="s">
        <v>147</v>
      </c>
      <c r="P32" s="226">
        <v>0</v>
      </c>
      <c r="Q32" s="312">
        <f t="shared" si="1"/>
        <v>1400</v>
      </c>
      <c r="R32" s="314">
        <v>0</v>
      </c>
      <c r="S32" s="314">
        <v>0</v>
      </c>
      <c r="T32" s="314">
        <v>0</v>
      </c>
      <c r="U32" s="315">
        <v>1400</v>
      </c>
      <c r="V32" s="316">
        <f t="shared" si="2"/>
        <v>0</v>
      </c>
      <c r="W32" s="229"/>
      <c r="X32" s="356"/>
    </row>
    <row r="33" spans="1:24" ht="46.5" customHeight="1" x14ac:dyDescent="0.2">
      <c r="A33" s="220">
        <v>15</v>
      </c>
      <c r="B33" s="440" t="s">
        <v>45</v>
      </c>
      <c r="C33" s="392" t="s">
        <v>498</v>
      </c>
      <c r="D33" s="390">
        <v>5331</v>
      </c>
      <c r="E33" s="317">
        <v>53</v>
      </c>
      <c r="F33" s="221">
        <v>11</v>
      </c>
      <c r="G33" s="392" t="s">
        <v>494</v>
      </c>
      <c r="H33" s="390" t="s">
        <v>231</v>
      </c>
      <c r="I33" s="221" t="s">
        <v>173</v>
      </c>
      <c r="J33" s="222" t="s">
        <v>232</v>
      </c>
      <c r="K33" s="223" t="s">
        <v>233</v>
      </c>
      <c r="L33" s="241" t="s">
        <v>137</v>
      </c>
      <c r="M33" s="228"/>
      <c r="N33" s="312">
        <v>320</v>
      </c>
      <c r="O33" s="225" t="s">
        <v>147</v>
      </c>
      <c r="P33" s="226">
        <v>0</v>
      </c>
      <c r="Q33" s="312">
        <f t="shared" si="1"/>
        <v>320</v>
      </c>
      <c r="R33" s="314">
        <v>0</v>
      </c>
      <c r="S33" s="314">
        <v>0</v>
      </c>
      <c r="T33" s="314">
        <v>0</v>
      </c>
      <c r="U33" s="315">
        <v>320</v>
      </c>
      <c r="V33" s="316">
        <f t="shared" si="2"/>
        <v>0</v>
      </c>
      <c r="W33" s="229"/>
      <c r="X33" s="356"/>
    </row>
    <row r="34" spans="1:24" ht="60" x14ac:dyDescent="0.2">
      <c r="A34" s="220">
        <v>16</v>
      </c>
      <c r="B34" s="440" t="s">
        <v>38</v>
      </c>
      <c r="C34" s="392" t="s">
        <v>497</v>
      </c>
      <c r="D34" s="390">
        <v>5331</v>
      </c>
      <c r="E34" s="317">
        <v>53</v>
      </c>
      <c r="F34" s="221">
        <v>11</v>
      </c>
      <c r="G34" s="392" t="s">
        <v>496</v>
      </c>
      <c r="H34" s="390" t="s">
        <v>234</v>
      </c>
      <c r="I34" s="221" t="s">
        <v>235</v>
      </c>
      <c r="J34" s="222" t="s">
        <v>236</v>
      </c>
      <c r="K34" s="223" t="s">
        <v>237</v>
      </c>
      <c r="L34" s="241" t="s">
        <v>137</v>
      </c>
      <c r="M34" s="228"/>
      <c r="N34" s="312">
        <v>290</v>
      </c>
      <c r="O34" s="225" t="s">
        <v>143</v>
      </c>
      <c r="P34" s="226">
        <v>0</v>
      </c>
      <c r="Q34" s="312">
        <f t="shared" si="1"/>
        <v>290</v>
      </c>
      <c r="R34" s="314">
        <v>0</v>
      </c>
      <c r="S34" s="314">
        <v>0</v>
      </c>
      <c r="T34" s="314">
        <v>0</v>
      </c>
      <c r="U34" s="315">
        <v>290</v>
      </c>
      <c r="V34" s="316">
        <f>N34-Q34-P34</f>
        <v>0</v>
      </c>
      <c r="W34" s="229"/>
      <c r="X34" s="356"/>
    </row>
    <row r="35" spans="1:24" s="234" customFormat="1" ht="39.75" customHeight="1" x14ac:dyDescent="0.25">
      <c r="A35" s="431" t="s">
        <v>239</v>
      </c>
      <c r="B35" s="431"/>
      <c r="C35" s="432"/>
      <c r="D35" s="431"/>
      <c r="E35" s="431"/>
      <c r="F35" s="431"/>
      <c r="G35" s="432"/>
      <c r="H35" s="431"/>
      <c r="I35" s="431"/>
      <c r="J35" s="431"/>
      <c r="K35" s="431"/>
      <c r="L35" s="431"/>
      <c r="M35" s="431"/>
      <c r="N35" s="313">
        <f>N18+N8</f>
        <v>31301</v>
      </c>
      <c r="O35" s="301"/>
      <c r="P35" s="313">
        <f t="shared" ref="P35:V35" si="8">P18+P8</f>
        <v>0</v>
      </c>
      <c r="Q35" s="313">
        <f t="shared" si="8"/>
        <v>31301</v>
      </c>
      <c r="R35" s="313">
        <f t="shared" si="8"/>
        <v>0</v>
      </c>
      <c r="S35" s="313">
        <f t="shared" si="8"/>
        <v>0</v>
      </c>
      <c r="T35" s="313">
        <f t="shared" si="8"/>
        <v>0</v>
      </c>
      <c r="U35" s="313">
        <f t="shared" si="8"/>
        <v>31301</v>
      </c>
      <c r="V35" s="313">
        <f t="shared" si="8"/>
        <v>0</v>
      </c>
      <c r="W35" s="233"/>
      <c r="X35" s="357"/>
    </row>
  </sheetData>
  <mergeCells count="21">
    <mergeCell ref="V6:V7"/>
    <mergeCell ref="W6:W7"/>
    <mergeCell ref="A35:M35"/>
    <mergeCell ref="J6:J7"/>
    <mergeCell ref="K6:K7"/>
    <mergeCell ref="L6:L7"/>
    <mergeCell ref="M6:M7"/>
    <mergeCell ref="N6:N7"/>
    <mergeCell ref="O6:O7"/>
    <mergeCell ref="A5:R5"/>
    <mergeCell ref="A6:A7"/>
    <mergeCell ref="B6:B7"/>
    <mergeCell ref="C6:C7"/>
    <mergeCell ref="D6:D7"/>
    <mergeCell ref="E6:E7"/>
    <mergeCell ref="F6:F7"/>
    <mergeCell ref="G6:G7"/>
    <mergeCell ref="H6:H7"/>
    <mergeCell ref="I6:I7"/>
    <mergeCell ref="P6:P7"/>
    <mergeCell ref="Q6:U6"/>
  </mergeCells>
  <pageMargins left="0.39370078740157483" right="0.39370078740157483" top="0.78740157480314965" bottom="0.78740157480314965" header="0.31496062992125984" footer="0.31496062992125984"/>
  <pageSetup paperSize="9" scale="44" firstPageNumber="140" fitToHeight="0" orientation="landscape" useFirstPageNumber="1" r:id="rId1"/>
  <headerFooter>
    <oddFooter xml:space="preserve">&amp;L&amp;"Arial,Kurzíva"&amp;12Zastupitelstvo Olomouckého kraje 16.12.2024
10.1. - Rozpočet Olomouckého kraje na rok 2025 - návrh rozpočtu 
Příloha č. 5b) - Nové investice a opravy&amp;R&amp;"Arial,Kurzíva"&amp;11Strana &amp;P (celkem 205) </oddFooter>
  </headerFooter>
  <rowBreaks count="1" manualBreakCount="1">
    <brk id="14"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65C69-2F81-488C-A17B-DAE80985372C}">
  <sheetPr>
    <tabColor rgb="FF92D050"/>
    <outlinePr summaryBelow="0" summaryRight="0"/>
    <pageSetUpPr fitToPage="1"/>
  </sheetPr>
  <dimension ref="A1:X18"/>
  <sheetViews>
    <sheetView showGridLines="0" view="pageBreakPreview" zoomScale="70" zoomScaleNormal="70" zoomScaleSheetLayoutView="70" workbookViewId="0">
      <pane ySplit="7" topLeftCell="A8" activePane="bottomLeft" state="frozenSplit"/>
      <selection activeCell="G22" sqref="G22"/>
      <selection pane="bottomLeft" activeCell="A18" sqref="A18:M18"/>
    </sheetView>
  </sheetViews>
  <sheetFormatPr defaultColWidth="9.140625" defaultRowHeight="30" outlineLevelCol="1" x14ac:dyDescent="0.4"/>
  <cols>
    <col min="1" max="1" width="9.140625" style="230"/>
    <col min="2" max="2" width="5.7109375" style="239" customWidth="1" collapsed="1"/>
    <col min="3" max="3" width="9.140625" style="230" hidden="1" customWidth="1" outlineLevel="1"/>
    <col min="4" max="4" width="6" style="230" hidden="1" customWidth="1" outlineLevel="1"/>
    <col min="5" max="5" width="6" style="239" customWidth="1" collapsed="1"/>
    <col min="6" max="6" width="6" style="230" hidden="1" customWidth="1" outlineLevel="1"/>
    <col min="7" max="7" width="14" style="230" hidden="1" customWidth="1" outlineLevel="1"/>
    <col min="8" max="8" width="13" style="230" hidden="1" customWidth="1" outlineLevel="1"/>
    <col min="9" max="9" width="8.140625" style="230" hidden="1" customWidth="1" outlineLevel="1"/>
    <col min="10" max="10" width="57.7109375" style="230" customWidth="1"/>
    <col min="11" max="11" width="67.85546875" style="230" customWidth="1"/>
    <col min="12" max="12" width="8.5703125" style="230" customWidth="1"/>
    <col min="13" max="13" width="9.140625" style="230"/>
    <col min="14" max="14" width="16.140625" style="235" customWidth="1"/>
    <col min="15" max="15" width="13.5703125" style="230" customWidth="1"/>
    <col min="16" max="16" width="13.85546875" style="230" customWidth="1"/>
    <col min="17" max="21" width="16.85546875" style="230" customWidth="1"/>
    <col min="22" max="22" width="12.5703125" style="230" customWidth="1"/>
    <col min="23" max="23" width="22.85546875" style="230" customWidth="1"/>
    <col min="24" max="24" width="32.42578125" style="364" customWidth="1"/>
    <col min="25" max="16384" width="9.140625" style="230"/>
  </cols>
  <sheetData>
    <row r="1" spans="1:24" s="211" customFormat="1" ht="31.5" x14ac:dyDescent="0.5">
      <c r="A1" s="115" t="s">
        <v>347</v>
      </c>
      <c r="B1" s="297"/>
      <c r="C1" s="113"/>
      <c r="D1" s="113"/>
      <c r="E1" s="297"/>
      <c r="F1" s="113"/>
      <c r="G1" s="113"/>
      <c r="H1" s="117"/>
      <c r="I1" s="114"/>
      <c r="J1" s="113"/>
      <c r="K1" s="208"/>
      <c r="L1" s="209"/>
      <c r="M1" s="112"/>
      <c r="N1" s="111"/>
      <c r="O1" s="209"/>
      <c r="P1" s="111"/>
      <c r="Q1" s="111"/>
      <c r="R1" s="110"/>
      <c r="S1" s="109"/>
      <c r="T1" s="210"/>
      <c r="X1" s="359"/>
    </row>
    <row r="2" spans="1:24" s="211" customFormat="1" ht="31.5" x14ac:dyDescent="0.5">
      <c r="A2" s="104" t="s">
        <v>20</v>
      </c>
      <c r="B2" s="298"/>
      <c r="C2" s="104"/>
      <c r="D2" s="212"/>
      <c r="E2" s="298"/>
      <c r="F2" s="104"/>
      <c r="G2" s="104"/>
      <c r="J2" s="104" t="s">
        <v>58</v>
      </c>
      <c r="K2" s="108" t="s">
        <v>57</v>
      </c>
      <c r="L2" s="209"/>
      <c r="M2" s="101"/>
      <c r="N2" s="100"/>
      <c r="O2" s="209"/>
      <c r="P2" s="100"/>
      <c r="Q2" s="100"/>
      <c r="R2" s="100"/>
      <c r="S2" s="99"/>
      <c r="T2" s="210"/>
      <c r="X2" s="359"/>
    </row>
    <row r="3" spans="1:24" s="211" customFormat="1" ht="17.25" customHeight="1" x14ac:dyDescent="0.5">
      <c r="A3" s="104"/>
      <c r="B3" s="298"/>
      <c r="C3" s="104"/>
      <c r="D3" s="212"/>
      <c r="E3" s="298"/>
      <c r="F3" s="104"/>
      <c r="G3" s="104"/>
      <c r="I3" s="105"/>
      <c r="J3" s="104" t="s">
        <v>56</v>
      </c>
      <c r="K3" s="208"/>
      <c r="L3" s="209"/>
      <c r="M3" s="101"/>
      <c r="N3" s="100"/>
      <c r="O3" s="209"/>
      <c r="P3" s="100"/>
      <c r="Q3" s="100"/>
      <c r="R3" s="209"/>
      <c r="S3" s="99"/>
      <c r="T3" s="210"/>
      <c r="X3" s="359"/>
    </row>
    <row r="4" spans="1:24" s="211" customFormat="1" ht="17.25" customHeight="1" x14ac:dyDescent="0.5">
      <c r="A4" s="102"/>
      <c r="B4" s="238"/>
      <c r="C4" s="102"/>
      <c r="D4" s="102"/>
      <c r="E4" s="238"/>
      <c r="F4" s="102"/>
      <c r="G4" s="102"/>
      <c r="H4" s="102"/>
      <c r="I4" s="103"/>
      <c r="J4" s="214"/>
      <c r="K4" s="208"/>
      <c r="L4" s="209"/>
      <c r="M4" s="101"/>
      <c r="N4" s="100"/>
      <c r="O4" s="209"/>
      <c r="P4" s="100"/>
      <c r="Q4" s="100"/>
      <c r="S4" s="99"/>
      <c r="T4" s="210"/>
      <c r="V4" s="215" t="s">
        <v>17</v>
      </c>
      <c r="X4" s="359"/>
    </row>
    <row r="5" spans="1:24" s="211" customFormat="1" ht="25.5" customHeight="1" x14ac:dyDescent="0.5">
      <c r="A5" s="413" t="s">
        <v>348</v>
      </c>
      <c r="B5" s="414"/>
      <c r="C5" s="414"/>
      <c r="D5" s="414"/>
      <c r="E5" s="414"/>
      <c r="F5" s="414"/>
      <c r="G5" s="414"/>
      <c r="H5" s="414"/>
      <c r="I5" s="414"/>
      <c r="J5" s="414"/>
      <c r="K5" s="414"/>
      <c r="L5" s="414"/>
      <c r="M5" s="414"/>
      <c r="N5" s="414"/>
      <c r="O5" s="414"/>
      <c r="P5" s="414"/>
      <c r="Q5" s="414"/>
      <c r="R5" s="414"/>
      <c r="S5" s="216"/>
      <c r="T5" s="217"/>
      <c r="U5" s="217"/>
      <c r="V5" s="218"/>
      <c r="W5" s="218"/>
      <c r="X5" s="359"/>
    </row>
    <row r="6" spans="1:24" s="211" customFormat="1" ht="22.5" customHeight="1" x14ac:dyDescent="0.5">
      <c r="A6" s="415" t="s">
        <v>0</v>
      </c>
      <c r="B6" s="415" t="s">
        <v>1</v>
      </c>
      <c r="C6" s="406" t="s">
        <v>3</v>
      </c>
      <c r="D6" s="406" t="s">
        <v>4</v>
      </c>
      <c r="E6" s="406" t="s">
        <v>19</v>
      </c>
      <c r="F6" s="406" t="s">
        <v>5</v>
      </c>
      <c r="G6" s="406" t="s">
        <v>2</v>
      </c>
      <c r="H6" s="428" t="s">
        <v>132</v>
      </c>
      <c r="I6" s="430" t="s">
        <v>133</v>
      </c>
      <c r="J6" s="406" t="s">
        <v>6</v>
      </c>
      <c r="K6" s="408" t="s">
        <v>7</v>
      </c>
      <c r="L6" s="410" t="s">
        <v>134</v>
      </c>
      <c r="M6" s="409" t="s">
        <v>9</v>
      </c>
      <c r="N6" s="408" t="s">
        <v>14</v>
      </c>
      <c r="O6" s="408" t="s">
        <v>10</v>
      </c>
      <c r="P6" s="403" t="s">
        <v>23</v>
      </c>
      <c r="Q6" s="420" t="s">
        <v>22</v>
      </c>
      <c r="R6" s="420"/>
      <c r="S6" s="420"/>
      <c r="T6" s="420"/>
      <c r="U6" s="420"/>
      <c r="V6" s="403" t="s">
        <v>24</v>
      </c>
      <c r="W6" s="403" t="s">
        <v>11</v>
      </c>
      <c r="X6" s="359"/>
    </row>
    <row r="7" spans="1:24" s="208" customFormat="1" ht="50.25" customHeight="1" x14ac:dyDescent="0.5">
      <c r="A7" s="416"/>
      <c r="B7" s="416"/>
      <c r="C7" s="407"/>
      <c r="D7" s="407"/>
      <c r="E7" s="407"/>
      <c r="F7" s="407"/>
      <c r="G7" s="407"/>
      <c r="H7" s="429"/>
      <c r="I7" s="428"/>
      <c r="J7" s="407"/>
      <c r="K7" s="409"/>
      <c r="L7" s="411"/>
      <c r="M7" s="412"/>
      <c r="N7" s="409"/>
      <c r="O7" s="409"/>
      <c r="P7" s="404"/>
      <c r="Q7" s="219" t="s">
        <v>15</v>
      </c>
      <c r="R7" s="219" t="s">
        <v>21</v>
      </c>
      <c r="S7" s="219" t="s">
        <v>135</v>
      </c>
      <c r="T7" s="219" t="s">
        <v>136</v>
      </c>
      <c r="U7" s="219" t="s">
        <v>12</v>
      </c>
      <c r="V7" s="404"/>
      <c r="W7" s="404"/>
      <c r="X7" s="360"/>
    </row>
    <row r="8" spans="1:24" s="95" customFormat="1" ht="25.5" customHeight="1" x14ac:dyDescent="0.45">
      <c r="A8" s="97" t="s">
        <v>330</v>
      </c>
      <c r="B8" s="96"/>
      <c r="C8" s="96"/>
      <c r="D8" s="96"/>
      <c r="E8" s="96"/>
      <c r="F8" s="96"/>
      <c r="G8" s="96"/>
      <c r="H8" s="96"/>
      <c r="I8" s="96"/>
      <c r="J8" s="96"/>
      <c r="K8" s="96"/>
      <c r="L8" s="32"/>
      <c r="M8" s="44"/>
      <c r="N8" s="32">
        <f>SUM(N9:N13)</f>
        <v>38274</v>
      </c>
      <c r="O8" s="32"/>
      <c r="P8" s="32">
        <f t="shared" ref="P8:V8" si="0">SUM(P9:P13)</f>
        <v>0</v>
      </c>
      <c r="Q8" s="32">
        <f t="shared" si="0"/>
        <v>12274</v>
      </c>
      <c r="R8" s="32">
        <f t="shared" si="0"/>
        <v>0</v>
      </c>
      <c r="S8" s="32">
        <f t="shared" si="0"/>
        <v>0</v>
      </c>
      <c r="T8" s="32">
        <f t="shared" si="0"/>
        <v>0</v>
      </c>
      <c r="U8" s="32">
        <f t="shared" si="0"/>
        <v>12274</v>
      </c>
      <c r="V8" s="32">
        <f t="shared" si="0"/>
        <v>26000</v>
      </c>
      <c r="W8" s="302"/>
      <c r="X8" s="361"/>
    </row>
    <row r="9" spans="1:24" ht="129.75" customHeight="1" x14ac:dyDescent="0.2">
      <c r="A9" s="220">
        <v>1</v>
      </c>
      <c r="B9" s="225" t="s">
        <v>51</v>
      </c>
      <c r="C9" s="221">
        <v>4350</v>
      </c>
      <c r="D9" s="221">
        <v>6121</v>
      </c>
      <c r="E9" s="311">
        <v>61</v>
      </c>
      <c r="F9" s="221">
        <v>11</v>
      </c>
      <c r="G9" s="394">
        <v>60002101794</v>
      </c>
      <c r="H9" s="221" t="s">
        <v>144</v>
      </c>
      <c r="I9" s="221" t="s">
        <v>145</v>
      </c>
      <c r="J9" s="222" t="s">
        <v>345</v>
      </c>
      <c r="K9" s="223" t="s">
        <v>146</v>
      </c>
      <c r="L9" s="224" t="s">
        <v>142</v>
      </c>
      <c r="M9" s="231"/>
      <c r="N9" s="312">
        <v>2500</v>
      </c>
      <c r="O9" s="225">
        <v>2025</v>
      </c>
      <c r="P9" s="226">
        <v>0</v>
      </c>
      <c r="Q9" s="312">
        <v>2500</v>
      </c>
      <c r="R9" s="314">
        <v>0</v>
      </c>
      <c r="S9" s="314">
        <v>0</v>
      </c>
      <c r="T9" s="314">
        <v>0</v>
      </c>
      <c r="U9" s="315">
        <v>2500</v>
      </c>
      <c r="V9" s="316">
        <v>0</v>
      </c>
      <c r="W9" s="229"/>
      <c r="X9" s="362">
        <f>'ORJ 11 - sociální - žádanky'!X9+'ORJ 17 - sociální - žádanky'!U9</f>
        <v>2860</v>
      </c>
    </row>
    <row r="10" spans="1:24" ht="122.25" customHeight="1" x14ac:dyDescent="0.2">
      <c r="A10" s="220">
        <v>2</v>
      </c>
      <c r="B10" s="225" t="s">
        <v>38</v>
      </c>
      <c r="C10" s="221">
        <v>4357</v>
      </c>
      <c r="D10" s="221">
        <v>6121</v>
      </c>
      <c r="E10" s="311">
        <v>61</v>
      </c>
      <c r="F10" s="221">
        <v>11</v>
      </c>
      <c r="G10" s="394">
        <v>60002101795</v>
      </c>
      <c r="H10" s="221" t="s">
        <v>148</v>
      </c>
      <c r="I10" s="221" t="s">
        <v>149</v>
      </c>
      <c r="J10" s="286" t="s">
        <v>346</v>
      </c>
      <c r="K10" s="223" t="s">
        <v>150</v>
      </c>
      <c r="L10" s="227" t="s">
        <v>142</v>
      </c>
      <c r="M10" s="228"/>
      <c r="N10" s="312">
        <v>2600</v>
      </c>
      <c r="O10" s="225">
        <v>2025</v>
      </c>
      <c r="P10" s="226">
        <v>0</v>
      </c>
      <c r="Q10" s="312">
        <f t="shared" ref="Q10:Q17" si="1">SUM(R10:U10)</f>
        <v>2600</v>
      </c>
      <c r="R10" s="314">
        <v>0</v>
      </c>
      <c r="S10" s="314">
        <v>0</v>
      </c>
      <c r="T10" s="314">
        <v>0</v>
      </c>
      <c r="U10" s="315">
        <v>2600</v>
      </c>
      <c r="V10" s="316">
        <f t="shared" ref="V10" si="2">N10-P10-Q10</f>
        <v>0</v>
      </c>
      <c r="W10" s="229"/>
      <c r="X10" s="362">
        <f>X9+U10</f>
        <v>5460</v>
      </c>
    </row>
    <row r="11" spans="1:24" ht="135" customHeight="1" x14ac:dyDescent="0.2">
      <c r="A11" s="220">
        <v>3</v>
      </c>
      <c r="B11" s="225" t="s">
        <v>45</v>
      </c>
      <c r="C11" s="221">
        <v>4357</v>
      </c>
      <c r="D11" s="221">
        <v>6121</v>
      </c>
      <c r="E11" s="311">
        <v>61</v>
      </c>
      <c r="F11" s="221">
        <v>11</v>
      </c>
      <c r="G11" s="394">
        <v>60002101796</v>
      </c>
      <c r="H11" s="221" t="s">
        <v>193</v>
      </c>
      <c r="I11" s="221" t="s">
        <v>194</v>
      </c>
      <c r="J11" s="222" t="s">
        <v>467</v>
      </c>
      <c r="K11" s="223" t="s">
        <v>195</v>
      </c>
      <c r="L11" s="227" t="s">
        <v>142</v>
      </c>
      <c r="M11" s="228"/>
      <c r="N11" s="312">
        <v>27000</v>
      </c>
      <c r="O11" s="225" t="s">
        <v>332</v>
      </c>
      <c r="P11" s="226">
        <v>0</v>
      </c>
      <c r="Q11" s="312">
        <f>SUM(R11:U11)</f>
        <v>1000</v>
      </c>
      <c r="R11" s="314">
        <v>0</v>
      </c>
      <c r="S11" s="314">
        <v>0</v>
      </c>
      <c r="T11" s="314">
        <v>0</v>
      </c>
      <c r="U11" s="315">
        <v>1000</v>
      </c>
      <c r="V11" s="316">
        <f>N11-P11-Q11</f>
        <v>26000</v>
      </c>
      <c r="W11" s="229"/>
      <c r="X11" s="362"/>
    </row>
    <row r="12" spans="1:24" ht="135" x14ac:dyDescent="0.2">
      <c r="A12" s="220">
        <v>4</v>
      </c>
      <c r="B12" s="225" t="s">
        <v>50</v>
      </c>
      <c r="C12" s="221">
        <v>4350</v>
      </c>
      <c r="D12" s="221">
        <v>6121</v>
      </c>
      <c r="E12" s="311">
        <v>61</v>
      </c>
      <c r="F12" s="221">
        <v>11</v>
      </c>
      <c r="G12" s="394">
        <v>60002101797</v>
      </c>
      <c r="H12" s="221" t="s">
        <v>238</v>
      </c>
      <c r="I12" s="221" t="s">
        <v>197</v>
      </c>
      <c r="J12" s="222" t="s">
        <v>471</v>
      </c>
      <c r="K12" s="223" t="s">
        <v>470</v>
      </c>
      <c r="L12" s="241" t="s">
        <v>137</v>
      </c>
      <c r="M12" s="228"/>
      <c r="N12" s="312">
        <v>3674</v>
      </c>
      <c r="O12" s="225">
        <v>2025</v>
      </c>
      <c r="P12" s="226">
        <v>0</v>
      </c>
      <c r="Q12" s="312">
        <f t="shared" ref="Q12" si="3">SUM(R12:U12)</f>
        <v>3674</v>
      </c>
      <c r="R12" s="314">
        <v>0</v>
      </c>
      <c r="S12" s="314">
        <v>0</v>
      </c>
      <c r="T12" s="314">
        <v>0</v>
      </c>
      <c r="U12" s="315">
        <v>3674</v>
      </c>
      <c r="V12" s="316">
        <f>N12-P12-Q12</f>
        <v>0</v>
      </c>
      <c r="W12" s="229"/>
      <c r="X12" s="362"/>
    </row>
    <row r="13" spans="1:24" ht="84" customHeight="1" x14ac:dyDescent="0.2">
      <c r="A13" s="220">
        <v>5</v>
      </c>
      <c r="B13" s="225" t="s">
        <v>51</v>
      </c>
      <c r="C13" s="221">
        <v>4350</v>
      </c>
      <c r="D13" s="221">
        <v>6121</v>
      </c>
      <c r="E13" s="311">
        <v>61</v>
      </c>
      <c r="F13" s="221">
        <v>11</v>
      </c>
      <c r="G13" s="394">
        <v>60002101800</v>
      </c>
      <c r="H13" s="221" t="s">
        <v>482</v>
      </c>
      <c r="I13" s="221">
        <v>1631</v>
      </c>
      <c r="J13" s="286" t="s">
        <v>481</v>
      </c>
      <c r="K13" s="223" t="s">
        <v>483</v>
      </c>
      <c r="L13" s="241" t="s">
        <v>137</v>
      </c>
      <c r="M13" s="228"/>
      <c r="N13" s="312">
        <v>2500</v>
      </c>
      <c r="O13" s="225">
        <v>2026</v>
      </c>
      <c r="P13" s="226">
        <v>0</v>
      </c>
      <c r="Q13" s="369">
        <f t="shared" ref="Q13" si="4">SUM(R13:U13)</f>
        <v>2500</v>
      </c>
      <c r="R13" s="370">
        <v>0</v>
      </c>
      <c r="S13" s="370">
        <v>0</v>
      </c>
      <c r="T13" s="314">
        <v>0</v>
      </c>
      <c r="U13" s="315">
        <v>2500</v>
      </c>
      <c r="V13" s="316">
        <f>N13-P13-Q13</f>
        <v>0</v>
      </c>
      <c r="W13" s="229"/>
      <c r="X13" s="362"/>
    </row>
    <row r="14" spans="1:24" s="95" customFormat="1" ht="25.5" customHeight="1" x14ac:dyDescent="0.45">
      <c r="A14" s="97" t="s">
        <v>331</v>
      </c>
      <c r="B14" s="344"/>
      <c r="C14" s="96"/>
      <c r="D14" s="96"/>
      <c r="E14" s="96"/>
      <c r="F14" s="96"/>
      <c r="G14" s="96"/>
      <c r="H14" s="96"/>
      <c r="I14" s="96"/>
      <c r="J14" s="96"/>
      <c r="K14" s="96"/>
      <c r="L14" s="32"/>
      <c r="M14" s="44"/>
      <c r="N14" s="32">
        <f>SUM(N15:N17)</f>
        <v>38550</v>
      </c>
      <c r="O14" s="32">
        <f>SUM(O15:O34)</f>
        <v>6078</v>
      </c>
      <c r="P14" s="32">
        <f t="shared" ref="P14:V14" si="5">SUM(P15:P17)</f>
        <v>0</v>
      </c>
      <c r="Q14" s="32">
        <f t="shared" si="5"/>
        <v>7950</v>
      </c>
      <c r="R14" s="32">
        <f t="shared" si="5"/>
        <v>0</v>
      </c>
      <c r="S14" s="32">
        <f t="shared" si="5"/>
        <v>0</v>
      </c>
      <c r="T14" s="32">
        <f t="shared" si="5"/>
        <v>0</v>
      </c>
      <c r="U14" s="32">
        <f t="shared" si="5"/>
        <v>7950</v>
      </c>
      <c r="V14" s="32">
        <f t="shared" si="5"/>
        <v>30600</v>
      </c>
      <c r="W14" s="302"/>
      <c r="X14" s="361"/>
    </row>
    <row r="15" spans="1:24" ht="63" customHeight="1" x14ac:dyDescent="0.2">
      <c r="A15" s="220">
        <v>1</v>
      </c>
      <c r="B15" s="225" t="s">
        <v>38</v>
      </c>
      <c r="C15" s="221">
        <v>4324</v>
      </c>
      <c r="D15" s="221">
        <v>5169</v>
      </c>
      <c r="E15" s="311">
        <v>51</v>
      </c>
      <c r="F15" s="221">
        <v>11</v>
      </c>
      <c r="G15" s="394">
        <v>60002101798</v>
      </c>
      <c r="H15" s="221" t="s">
        <v>179</v>
      </c>
      <c r="I15" s="221" t="s">
        <v>180</v>
      </c>
      <c r="J15" s="222" t="s">
        <v>468</v>
      </c>
      <c r="K15" s="223" t="s">
        <v>181</v>
      </c>
      <c r="L15" s="241" t="s">
        <v>137</v>
      </c>
      <c r="M15" s="228"/>
      <c r="N15" s="312">
        <v>3250</v>
      </c>
      <c r="O15" s="225">
        <v>2026</v>
      </c>
      <c r="P15" s="226">
        <v>0</v>
      </c>
      <c r="Q15" s="312">
        <f>SUM(R15:U15)</f>
        <v>250</v>
      </c>
      <c r="R15" s="314">
        <v>0</v>
      </c>
      <c r="S15" s="314">
        <v>0</v>
      </c>
      <c r="T15" s="314">
        <v>0</v>
      </c>
      <c r="U15" s="315">
        <v>250</v>
      </c>
      <c r="V15" s="316">
        <f>N15-P15-Q15</f>
        <v>3000</v>
      </c>
      <c r="W15" s="229"/>
      <c r="X15" s="362" t="e">
        <f>'ORJ 11 - sociální - žádanky'!X25+'ORJ 17 - sociální - žádanky'!U15</f>
        <v>#REF!</v>
      </c>
    </row>
    <row r="16" spans="1:24" ht="94.5" customHeight="1" x14ac:dyDescent="0.2">
      <c r="A16" s="220">
        <v>2</v>
      </c>
      <c r="B16" s="225" t="s">
        <v>50</v>
      </c>
      <c r="C16" s="221">
        <v>4350</v>
      </c>
      <c r="D16" s="221">
        <v>5169</v>
      </c>
      <c r="E16" s="311">
        <v>51</v>
      </c>
      <c r="F16" s="221">
        <v>11</v>
      </c>
      <c r="G16" s="394">
        <v>60002101799</v>
      </c>
      <c r="H16" s="221" t="s">
        <v>191</v>
      </c>
      <c r="I16" s="221" t="s">
        <v>160</v>
      </c>
      <c r="J16" s="286" t="s">
        <v>469</v>
      </c>
      <c r="K16" s="223" t="s">
        <v>192</v>
      </c>
      <c r="L16" s="241" t="s">
        <v>137</v>
      </c>
      <c r="M16" s="228"/>
      <c r="N16" s="312">
        <v>10300</v>
      </c>
      <c r="O16" s="225">
        <v>2026</v>
      </c>
      <c r="P16" s="226">
        <v>0</v>
      </c>
      <c r="Q16" s="312">
        <f>SUM(R16:U16)</f>
        <v>700</v>
      </c>
      <c r="R16" s="314">
        <v>0</v>
      </c>
      <c r="S16" s="314">
        <v>0</v>
      </c>
      <c r="T16" s="314">
        <v>0</v>
      </c>
      <c r="U16" s="315">
        <v>700</v>
      </c>
      <c r="V16" s="316">
        <f>N16-P16-Q16</f>
        <v>9600</v>
      </c>
      <c r="W16" s="229"/>
      <c r="X16" s="362"/>
    </row>
    <row r="17" spans="1:24" ht="54" customHeight="1" x14ac:dyDescent="0.2">
      <c r="A17" s="220">
        <v>3</v>
      </c>
      <c r="B17" s="225" t="s">
        <v>45</v>
      </c>
      <c r="C17" s="221">
        <v>4357</v>
      </c>
      <c r="D17" s="221">
        <v>5171</v>
      </c>
      <c r="E17" s="311">
        <v>51</v>
      </c>
      <c r="F17" s="221">
        <v>11</v>
      </c>
      <c r="G17" s="394">
        <v>60002101801</v>
      </c>
      <c r="H17" s="221" t="s">
        <v>435</v>
      </c>
      <c r="I17" s="221">
        <v>1657</v>
      </c>
      <c r="J17" s="286" t="s">
        <v>436</v>
      </c>
      <c r="K17" s="223" t="s">
        <v>446</v>
      </c>
      <c r="L17" s="241" t="s">
        <v>137</v>
      </c>
      <c r="M17" s="228"/>
      <c r="N17" s="312">
        <v>25000</v>
      </c>
      <c r="O17" s="225">
        <v>2026</v>
      </c>
      <c r="P17" s="226">
        <v>0</v>
      </c>
      <c r="Q17" s="369">
        <f t="shared" si="1"/>
        <v>7000</v>
      </c>
      <c r="R17" s="370">
        <v>0</v>
      </c>
      <c r="S17" s="370">
        <v>0</v>
      </c>
      <c r="T17" s="314">
        <v>0</v>
      </c>
      <c r="U17" s="315">
        <v>7000</v>
      </c>
      <c r="V17" s="316">
        <f>N17-P17-Q17</f>
        <v>18000</v>
      </c>
      <c r="W17" s="229"/>
      <c r="X17" s="362"/>
    </row>
    <row r="18" spans="1:24" s="234" customFormat="1" ht="39.75" customHeight="1" x14ac:dyDescent="0.25">
      <c r="A18" s="431" t="s">
        <v>349</v>
      </c>
      <c r="B18" s="431"/>
      <c r="C18" s="431"/>
      <c r="D18" s="431"/>
      <c r="E18" s="431"/>
      <c r="F18" s="431"/>
      <c r="G18" s="431"/>
      <c r="H18" s="431"/>
      <c r="I18" s="431"/>
      <c r="J18" s="431"/>
      <c r="K18" s="431"/>
      <c r="L18" s="431"/>
      <c r="M18" s="431"/>
      <c r="N18" s="313">
        <f>N14+N8</f>
        <v>76824</v>
      </c>
      <c r="O18" s="232"/>
      <c r="P18" s="313">
        <f t="shared" ref="P18:V18" si="6">P14+P8</f>
        <v>0</v>
      </c>
      <c r="Q18" s="313">
        <f t="shared" si="6"/>
        <v>20224</v>
      </c>
      <c r="R18" s="313">
        <f t="shared" si="6"/>
        <v>0</v>
      </c>
      <c r="S18" s="313">
        <f t="shared" si="6"/>
        <v>0</v>
      </c>
      <c r="T18" s="313">
        <f t="shared" si="6"/>
        <v>0</v>
      </c>
      <c r="U18" s="313">
        <f t="shared" si="6"/>
        <v>20224</v>
      </c>
      <c r="V18" s="313">
        <f t="shared" si="6"/>
        <v>56600</v>
      </c>
      <c r="W18" s="233"/>
      <c r="X18" s="363"/>
    </row>
  </sheetData>
  <mergeCells count="21">
    <mergeCell ref="V6:V7"/>
    <mergeCell ref="W6:W7"/>
    <mergeCell ref="A18:M18"/>
    <mergeCell ref="J6:J7"/>
    <mergeCell ref="K6:K7"/>
    <mergeCell ref="L6:L7"/>
    <mergeCell ref="M6:M7"/>
    <mergeCell ref="N6:N7"/>
    <mergeCell ref="O6:O7"/>
    <mergeCell ref="A5:R5"/>
    <mergeCell ref="A6:A7"/>
    <mergeCell ref="B6:B7"/>
    <mergeCell ref="C6:C7"/>
    <mergeCell ref="D6:D7"/>
    <mergeCell ref="E6:E7"/>
    <mergeCell ref="F6:F7"/>
    <mergeCell ref="G6:G7"/>
    <mergeCell ref="H6:H7"/>
    <mergeCell ref="I6:I7"/>
    <mergeCell ref="P6:P7"/>
    <mergeCell ref="Q6:U6"/>
  </mergeCells>
  <pageMargins left="0.39370078740157483" right="0.39370078740157483" top="0.78740157480314965" bottom="0.78740157480314965" header="0.31496062992125984" footer="0.31496062992125984"/>
  <pageSetup paperSize="9" scale="43" firstPageNumber="143" fitToHeight="0" orientation="landscape" useFirstPageNumber="1" r:id="rId1"/>
  <headerFooter>
    <oddFooter xml:space="preserve">&amp;L&amp;"Arial,Kurzíva"&amp;12Zastupitelstvo Olomouckého kraje 16.12.2024
10.1. - Rozpočet Olomouckého kraje na rok 2025 - návrh rozpočtu 
Příloha č. 5b) - Nové investice a opravy&amp;R&amp;"Arial,Kurzíva"&amp;11Strana &amp;P (celkem 205)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DFF71-93B5-4470-8A44-2FBEFF45F83B}">
  <sheetPr>
    <tabColor rgb="FFFFFF00"/>
    <pageSetUpPr fitToPage="1"/>
  </sheetPr>
  <dimension ref="A1:T56"/>
  <sheetViews>
    <sheetView showGridLines="0" view="pageBreakPreview" zoomScale="70" zoomScaleNormal="80" zoomScaleSheetLayoutView="70" workbookViewId="0">
      <pane ySplit="7" topLeftCell="A15" activePane="bottomLeft" state="frozenSplit"/>
      <selection activeCell="G22" sqref="G22"/>
      <selection pane="bottomLeft" activeCell="G22" sqref="G22"/>
    </sheetView>
  </sheetViews>
  <sheetFormatPr defaultColWidth="9.140625" defaultRowHeight="12.75" outlineLevelCol="1" x14ac:dyDescent="0.2"/>
  <cols>
    <col min="1" max="1" width="5.42578125" customWidth="1"/>
    <col min="2" max="2" width="6" customWidth="1"/>
    <col min="3" max="4" width="5.5703125" hidden="1" customWidth="1" outlineLevel="1"/>
    <col min="5" max="5" width="10.85546875" customWidth="1" collapsed="1"/>
    <col min="6" max="6" width="3.7109375" hidden="1" customWidth="1" outlineLevel="1"/>
    <col min="7" max="7" width="14.5703125" hidden="1" customWidth="1" outlineLevel="1"/>
    <col min="8" max="8" width="79.140625" customWidth="1" collapsed="1"/>
    <col min="9" max="9" width="70.7109375" customWidth="1"/>
    <col min="10" max="10" width="7.140625" customWidth="1"/>
    <col min="11" max="11" width="14.7109375" style="59" customWidth="1"/>
    <col min="12" max="12" width="19.42578125" style="57" customWidth="1"/>
    <col min="13" max="13" width="14.140625" style="58" customWidth="1"/>
    <col min="14" max="14" width="15.140625" style="57" customWidth="1"/>
    <col min="15" max="15" width="16.28515625" style="57" customWidth="1"/>
    <col min="16" max="16" width="16.140625" style="57" customWidth="1"/>
    <col min="17" max="17" width="16.42578125" style="57" customWidth="1"/>
    <col min="18" max="18" width="14.42578125" style="57" customWidth="1"/>
    <col min="19" max="19" width="24.42578125" style="56" customWidth="1"/>
    <col min="20" max="20" width="9.140625" customWidth="1"/>
  </cols>
  <sheetData>
    <row r="1" spans="1:20" ht="18" x14ac:dyDescent="0.25">
      <c r="A1" s="242" t="s">
        <v>240</v>
      </c>
      <c r="B1" s="113"/>
      <c r="C1" s="113"/>
      <c r="D1" s="113"/>
      <c r="E1" s="113"/>
      <c r="F1" s="113"/>
      <c r="G1" s="113"/>
      <c r="H1" s="113"/>
      <c r="I1" s="114"/>
      <c r="J1" s="113"/>
      <c r="M1" s="112"/>
      <c r="N1" s="111"/>
      <c r="P1" s="111"/>
      <c r="Q1" s="111"/>
      <c r="R1" s="110"/>
      <c r="S1" s="109"/>
      <c r="T1" s="98"/>
    </row>
    <row r="2" spans="1:20" ht="15.75" x14ac:dyDescent="0.25">
      <c r="A2" s="102" t="s">
        <v>20</v>
      </c>
      <c r="B2" s="102"/>
      <c r="C2" s="102"/>
      <c r="E2" s="102"/>
      <c r="F2" s="102"/>
      <c r="G2" s="102"/>
      <c r="H2" s="102" t="s">
        <v>241</v>
      </c>
      <c r="I2" s="119" t="s">
        <v>242</v>
      </c>
      <c r="J2" s="107"/>
      <c r="M2" s="101"/>
      <c r="N2" s="100"/>
      <c r="P2" s="100"/>
      <c r="Q2" s="100"/>
      <c r="R2" s="100"/>
      <c r="S2" s="99"/>
      <c r="T2" s="98"/>
    </row>
    <row r="3" spans="1:20" ht="17.25" customHeight="1" x14ac:dyDescent="0.2">
      <c r="A3" s="102"/>
      <c r="B3" s="102"/>
      <c r="C3" s="102"/>
      <c r="E3" s="102"/>
      <c r="F3" s="102"/>
      <c r="G3" s="102"/>
      <c r="H3" s="102"/>
      <c r="I3" s="103"/>
      <c r="J3" s="102"/>
      <c r="M3" s="101"/>
      <c r="N3" s="100"/>
      <c r="P3" s="100"/>
      <c r="Q3" s="100"/>
      <c r="S3" s="99"/>
      <c r="T3" s="98"/>
    </row>
    <row r="4" spans="1:20" ht="17.25" customHeight="1" x14ac:dyDescent="0.2">
      <c r="A4" s="102"/>
      <c r="B4" s="102"/>
      <c r="C4" s="102"/>
      <c r="D4" s="102"/>
      <c r="E4" s="102"/>
      <c r="F4" s="102"/>
      <c r="G4" s="102"/>
      <c r="H4" s="102"/>
      <c r="I4" s="103"/>
      <c r="J4" s="102"/>
      <c r="M4" s="101"/>
      <c r="N4" s="100"/>
      <c r="P4" s="100"/>
      <c r="Q4" s="100"/>
      <c r="R4" s="38" t="s">
        <v>17</v>
      </c>
      <c r="S4" s="99"/>
      <c r="T4" s="98"/>
    </row>
    <row r="5" spans="1:20" ht="25.5" customHeight="1" x14ac:dyDescent="0.2">
      <c r="A5" s="434" t="s">
        <v>243</v>
      </c>
      <c r="B5" s="434"/>
      <c r="C5" s="434"/>
      <c r="D5" s="434"/>
      <c r="E5" s="434"/>
      <c r="F5" s="434"/>
      <c r="G5" s="434"/>
      <c r="H5" s="434"/>
      <c r="I5" s="434"/>
      <c r="J5" s="434"/>
      <c r="K5" s="434"/>
      <c r="L5" s="434"/>
      <c r="M5" s="434"/>
      <c r="N5" s="434"/>
      <c r="O5" s="434"/>
      <c r="P5" s="434"/>
      <c r="Q5" s="434"/>
      <c r="R5" s="434"/>
      <c r="S5" s="40"/>
    </row>
    <row r="6" spans="1:20" ht="25.5" customHeight="1" x14ac:dyDescent="0.2">
      <c r="A6" s="426" t="s">
        <v>0</v>
      </c>
      <c r="B6" s="426" t="s">
        <v>1</v>
      </c>
      <c r="C6" s="427" t="s">
        <v>3</v>
      </c>
      <c r="D6" s="427" t="s">
        <v>4</v>
      </c>
      <c r="E6" s="427" t="s">
        <v>19</v>
      </c>
      <c r="F6" s="427" t="s">
        <v>5</v>
      </c>
      <c r="G6" s="427" t="s">
        <v>2</v>
      </c>
      <c r="H6" s="427" t="s">
        <v>6</v>
      </c>
      <c r="I6" s="423" t="s">
        <v>7</v>
      </c>
      <c r="J6" s="422" t="s">
        <v>8</v>
      </c>
      <c r="K6" s="423" t="s">
        <v>9</v>
      </c>
      <c r="L6" s="423" t="s">
        <v>14</v>
      </c>
      <c r="M6" s="423" t="s">
        <v>10</v>
      </c>
      <c r="N6" s="421" t="s">
        <v>23</v>
      </c>
      <c r="O6" s="424" t="s">
        <v>22</v>
      </c>
      <c r="P6" s="424"/>
      <c r="Q6" s="424"/>
      <c r="R6" s="421" t="s">
        <v>24</v>
      </c>
      <c r="S6" s="421" t="s">
        <v>11</v>
      </c>
    </row>
    <row r="7" spans="1:20" ht="58.7" customHeight="1" x14ac:dyDescent="0.2">
      <c r="A7" s="426"/>
      <c r="B7" s="426"/>
      <c r="C7" s="427"/>
      <c r="D7" s="427"/>
      <c r="E7" s="427"/>
      <c r="F7" s="427"/>
      <c r="G7" s="427"/>
      <c r="H7" s="427"/>
      <c r="I7" s="423"/>
      <c r="J7" s="422"/>
      <c r="K7" s="423"/>
      <c r="L7" s="423"/>
      <c r="M7" s="423"/>
      <c r="N7" s="421"/>
      <c r="O7" s="39" t="s">
        <v>15</v>
      </c>
      <c r="P7" s="39" t="s">
        <v>466</v>
      </c>
      <c r="Q7" s="39" t="s">
        <v>12</v>
      </c>
      <c r="R7" s="421"/>
      <c r="S7" s="421"/>
    </row>
    <row r="8" spans="1:20" s="95" customFormat="1" ht="25.5" customHeight="1" x14ac:dyDescent="0.3">
      <c r="A8" s="52" t="s">
        <v>460</v>
      </c>
      <c r="B8" s="52"/>
      <c r="C8" s="52"/>
      <c r="D8" s="52"/>
      <c r="E8" s="52"/>
      <c r="F8" s="52"/>
      <c r="G8" s="52"/>
      <c r="H8" s="52"/>
      <c r="I8" s="52"/>
      <c r="J8" s="52"/>
      <c r="K8" s="52"/>
      <c r="L8" s="32">
        <f>SUM(L9:L16)</f>
        <v>292900</v>
      </c>
      <c r="M8" s="44"/>
      <c r="N8" s="32">
        <f>SUM(N9:N16)</f>
        <v>0</v>
      </c>
      <c r="O8" s="32">
        <f>SUM(O9:O16)</f>
        <v>292900</v>
      </c>
      <c r="P8" s="32">
        <f>SUM(P9:P16)</f>
        <v>292900</v>
      </c>
      <c r="Q8" s="32">
        <f>SUM(Q9:Q16)</f>
        <v>0</v>
      </c>
      <c r="R8" s="32">
        <f>SUM(R9:R16)</f>
        <v>0</v>
      </c>
      <c r="S8" s="33"/>
    </row>
    <row r="9" spans="1:20" s="70" customFormat="1" ht="27.75" customHeight="1" x14ac:dyDescent="0.2">
      <c r="A9" s="78">
        <v>1</v>
      </c>
      <c r="B9" s="78" t="s">
        <v>254</v>
      </c>
      <c r="C9" s="78">
        <v>2212</v>
      </c>
      <c r="D9" s="78">
        <v>6351</v>
      </c>
      <c r="E9" s="16">
        <v>63</v>
      </c>
      <c r="F9" s="78">
        <v>12</v>
      </c>
      <c r="G9" s="76">
        <v>66012001600</v>
      </c>
      <c r="H9" s="80" t="s">
        <v>447</v>
      </c>
      <c r="I9" s="92" t="s">
        <v>246</v>
      </c>
      <c r="J9" s="78"/>
      <c r="K9" s="78"/>
      <c r="L9" s="77">
        <v>7200</v>
      </c>
      <c r="M9" s="94">
        <v>2025</v>
      </c>
      <c r="N9" s="75"/>
      <c r="O9" s="74">
        <f t="shared" ref="O9" si="0">SUM(P9:Q9)</f>
        <v>7200</v>
      </c>
      <c r="P9" s="73">
        <v>7200</v>
      </c>
      <c r="Q9" s="54">
        <v>0</v>
      </c>
      <c r="R9" s="73">
        <f t="shared" ref="R9:R33" si="1">L9-N9-O9</f>
        <v>0</v>
      </c>
      <c r="S9" s="27" t="s">
        <v>448</v>
      </c>
    </row>
    <row r="10" spans="1:20" s="70" customFormat="1" ht="27.75" customHeight="1" x14ac:dyDescent="0.2">
      <c r="A10" s="78">
        <v>2</v>
      </c>
      <c r="B10" s="78" t="s">
        <v>254</v>
      </c>
      <c r="C10" s="78">
        <v>2212</v>
      </c>
      <c r="D10" s="78">
        <v>6351</v>
      </c>
      <c r="E10" s="16">
        <v>63</v>
      </c>
      <c r="F10" s="78">
        <v>12</v>
      </c>
      <c r="G10" s="76">
        <v>66012001600</v>
      </c>
      <c r="H10" s="116" t="s">
        <v>256</v>
      </c>
      <c r="I10" s="245" t="s">
        <v>250</v>
      </c>
      <c r="J10" s="78"/>
      <c r="K10" s="78"/>
      <c r="L10" s="77">
        <v>9000</v>
      </c>
      <c r="M10" s="94">
        <v>2025</v>
      </c>
      <c r="N10" s="75"/>
      <c r="O10" s="74">
        <f t="shared" ref="O10:O13" si="2">SUM(P10:Q10)</f>
        <v>9000</v>
      </c>
      <c r="P10" s="73">
        <v>9000</v>
      </c>
      <c r="Q10" s="54">
        <v>0</v>
      </c>
      <c r="R10" s="73">
        <f t="shared" si="1"/>
        <v>0</v>
      </c>
      <c r="S10" s="27" t="s">
        <v>448</v>
      </c>
    </row>
    <row r="11" spans="1:20" s="70" customFormat="1" ht="27.75" customHeight="1" x14ac:dyDescent="0.2">
      <c r="A11" s="78">
        <v>3</v>
      </c>
      <c r="B11" s="78" t="s">
        <v>254</v>
      </c>
      <c r="C11" s="78">
        <v>2212</v>
      </c>
      <c r="D11" s="78">
        <v>6351</v>
      </c>
      <c r="E11" s="16">
        <v>63</v>
      </c>
      <c r="F11" s="78">
        <v>12</v>
      </c>
      <c r="G11" s="76">
        <v>66012001600</v>
      </c>
      <c r="H11" s="116" t="s">
        <v>449</v>
      </c>
      <c r="I11" s="245" t="s">
        <v>250</v>
      </c>
      <c r="J11" s="78"/>
      <c r="K11" s="78"/>
      <c r="L11" s="77">
        <v>4200</v>
      </c>
      <c r="M11" s="94">
        <v>2025</v>
      </c>
      <c r="N11" s="75"/>
      <c r="O11" s="74">
        <f t="shared" si="2"/>
        <v>4200</v>
      </c>
      <c r="P11" s="73">
        <v>4200</v>
      </c>
      <c r="Q11" s="54">
        <v>0</v>
      </c>
      <c r="R11" s="73">
        <f t="shared" si="1"/>
        <v>0</v>
      </c>
      <c r="S11" s="27" t="s">
        <v>448</v>
      </c>
    </row>
    <row r="12" spans="1:20" s="70" customFormat="1" ht="27.75" customHeight="1" x14ac:dyDescent="0.2">
      <c r="A12" s="78">
        <v>4</v>
      </c>
      <c r="B12" s="78" t="s">
        <v>51</v>
      </c>
      <c r="C12" s="78">
        <v>2212</v>
      </c>
      <c r="D12" s="78">
        <v>6351</v>
      </c>
      <c r="E12" s="78">
        <v>63</v>
      </c>
      <c r="F12" s="78">
        <v>12</v>
      </c>
      <c r="G12" s="76">
        <v>66012001600</v>
      </c>
      <c r="H12" s="116" t="s">
        <v>257</v>
      </c>
      <c r="I12" s="245" t="s">
        <v>250</v>
      </c>
      <c r="J12" s="78"/>
      <c r="K12" s="78"/>
      <c r="L12" s="77">
        <v>7500</v>
      </c>
      <c r="M12" s="94">
        <v>2025</v>
      </c>
      <c r="N12" s="75"/>
      <c r="O12" s="74">
        <f t="shared" si="2"/>
        <v>7500</v>
      </c>
      <c r="P12" s="73">
        <v>7500</v>
      </c>
      <c r="Q12" s="54">
        <v>0</v>
      </c>
      <c r="R12" s="73">
        <f t="shared" si="1"/>
        <v>0</v>
      </c>
      <c r="S12" s="72" t="s">
        <v>450</v>
      </c>
    </row>
    <row r="13" spans="1:20" s="70" customFormat="1" ht="27.75" customHeight="1" x14ac:dyDescent="0.2">
      <c r="A13" s="78">
        <v>5</v>
      </c>
      <c r="B13" s="78" t="s">
        <v>254</v>
      </c>
      <c r="C13" s="78">
        <v>2212</v>
      </c>
      <c r="D13" s="78">
        <v>6351</v>
      </c>
      <c r="E13" s="78">
        <v>63</v>
      </c>
      <c r="F13" s="78">
        <v>12</v>
      </c>
      <c r="G13" s="76">
        <v>66012001600</v>
      </c>
      <c r="H13" s="116" t="s">
        <v>255</v>
      </c>
      <c r="I13" s="245" t="s">
        <v>246</v>
      </c>
      <c r="J13" s="78"/>
      <c r="K13" s="78"/>
      <c r="L13" s="77">
        <v>120000</v>
      </c>
      <c r="M13" s="94">
        <v>2025</v>
      </c>
      <c r="N13" s="75"/>
      <c r="O13" s="74">
        <f t="shared" si="2"/>
        <v>120000</v>
      </c>
      <c r="P13" s="73">
        <v>120000</v>
      </c>
      <c r="Q13" s="54">
        <v>0</v>
      </c>
      <c r="R13" s="73">
        <f t="shared" si="1"/>
        <v>0</v>
      </c>
      <c r="S13" s="72" t="s">
        <v>450</v>
      </c>
    </row>
    <row r="14" spans="1:20" s="70" customFormat="1" ht="27.75" customHeight="1" x14ac:dyDescent="0.2">
      <c r="A14" s="78">
        <v>6</v>
      </c>
      <c r="B14" s="78" t="s">
        <v>244</v>
      </c>
      <c r="C14" s="78">
        <v>2212</v>
      </c>
      <c r="D14" s="78">
        <v>6351</v>
      </c>
      <c r="E14" s="78">
        <v>63</v>
      </c>
      <c r="F14" s="78">
        <v>12</v>
      </c>
      <c r="G14" s="76">
        <v>66012001600</v>
      </c>
      <c r="H14" s="80" t="s">
        <v>245</v>
      </c>
      <c r="I14" s="92" t="s">
        <v>246</v>
      </c>
      <c r="J14" s="78"/>
      <c r="K14" s="78"/>
      <c r="L14" s="77">
        <v>60000</v>
      </c>
      <c r="M14" s="94">
        <v>2025</v>
      </c>
      <c r="N14" s="75"/>
      <c r="O14" s="74">
        <f>SUM(P14:Q14)</f>
        <v>60000</v>
      </c>
      <c r="P14" s="73">
        <v>60000</v>
      </c>
      <c r="Q14" s="54">
        <v>0</v>
      </c>
      <c r="R14" s="73">
        <f t="shared" si="1"/>
        <v>0</v>
      </c>
      <c r="S14" s="72" t="s">
        <v>450</v>
      </c>
    </row>
    <row r="15" spans="1:20" s="70" customFormat="1" ht="27.75" customHeight="1" x14ac:dyDescent="0.2">
      <c r="A15" s="78">
        <v>7</v>
      </c>
      <c r="B15" s="78" t="s">
        <v>244</v>
      </c>
      <c r="C15" s="78">
        <v>2212</v>
      </c>
      <c r="D15" s="78">
        <v>6351</v>
      </c>
      <c r="E15" s="78">
        <v>63</v>
      </c>
      <c r="F15" s="78">
        <v>12</v>
      </c>
      <c r="G15" s="76">
        <v>66012001600</v>
      </c>
      <c r="H15" s="80" t="s">
        <v>247</v>
      </c>
      <c r="I15" s="92" t="s">
        <v>246</v>
      </c>
      <c r="J15" s="78"/>
      <c r="K15" s="78"/>
      <c r="L15" s="77">
        <v>60000</v>
      </c>
      <c r="M15" s="94">
        <v>2025</v>
      </c>
      <c r="N15" s="75"/>
      <c r="O15" s="74">
        <f t="shared" ref="O15:O16" si="3">SUM(P15:Q15)</f>
        <v>60000</v>
      </c>
      <c r="P15" s="73">
        <v>60000</v>
      </c>
      <c r="Q15" s="54">
        <v>0</v>
      </c>
      <c r="R15" s="73">
        <f t="shared" ref="R15:R16" si="4">L15-N15-O15</f>
        <v>0</v>
      </c>
      <c r="S15" s="72" t="s">
        <v>450</v>
      </c>
    </row>
    <row r="16" spans="1:20" s="70" customFormat="1" ht="27.75" customHeight="1" x14ac:dyDescent="0.2">
      <c r="A16" s="78">
        <v>8</v>
      </c>
      <c r="B16" s="78" t="s">
        <v>244</v>
      </c>
      <c r="C16" s="78">
        <v>2212</v>
      </c>
      <c r="D16" s="78">
        <v>6351</v>
      </c>
      <c r="E16" s="78">
        <v>63</v>
      </c>
      <c r="F16" s="78">
        <v>12</v>
      </c>
      <c r="G16" s="76">
        <v>66012001600</v>
      </c>
      <c r="H16" s="116" t="s">
        <v>251</v>
      </c>
      <c r="I16" s="245" t="s">
        <v>246</v>
      </c>
      <c r="J16" s="78"/>
      <c r="K16" s="78"/>
      <c r="L16" s="77">
        <v>25000</v>
      </c>
      <c r="M16" s="94">
        <v>2025</v>
      </c>
      <c r="N16" s="75"/>
      <c r="O16" s="74">
        <f t="shared" si="3"/>
        <v>25000</v>
      </c>
      <c r="P16" s="73">
        <v>25000</v>
      </c>
      <c r="Q16" s="54">
        <v>0</v>
      </c>
      <c r="R16" s="73">
        <f t="shared" si="4"/>
        <v>0</v>
      </c>
      <c r="S16" s="72" t="s">
        <v>450</v>
      </c>
    </row>
    <row r="17" spans="1:19" s="95" customFormat="1" ht="25.5" customHeight="1" x14ac:dyDescent="0.3">
      <c r="A17" s="52" t="s">
        <v>461</v>
      </c>
      <c r="B17" s="52"/>
      <c r="C17" s="52"/>
      <c r="D17" s="52"/>
      <c r="E17" s="52"/>
      <c r="F17" s="52"/>
      <c r="G17" s="52"/>
      <c r="H17" s="52"/>
      <c r="I17" s="52"/>
      <c r="J17" s="52"/>
      <c r="K17" s="52"/>
      <c r="L17" s="32">
        <f>SUM(L18:L31)</f>
        <v>731400</v>
      </c>
      <c r="M17" s="44"/>
      <c r="N17" s="32">
        <f t="shared" ref="N17:R17" si="5">SUM(N18:N31)</f>
        <v>0</v>
      </c>
      <c r="O17" s="32">
        <f t="shared" si="5"/>
        <v>731400</v>
      </c>
      <c r="P17" s="32">
        <f t="shared" si="5"/>
        <v>0</v>
      </c>
      <c r="Q17" s="32">
        <f t="shared" si="5"/>
        <v>731400</v>
      </c>
      <c r="R17" s="32">
        <f t="shared" si="5"/>
        <v>0</v>
      </c>
      <c r="S17" s="33"/>
    </row>
    <row r="18" spans="1:19" s="70" customFormat="1" ht="27.75" customHeight="1" x14ac:dyDescent="0.2">
      <c r="A18" s="78">
        <v>1</v>
      </c>
      <c r="B18" s="78" t="s">
        <v>254</v>
      </c>
      <c r="C18" s="78">
        <v>2212</v>
      </c>
      <c r="D18" s="78">
        <v>6351</v>
      </c>
      <c r="E18" s="78">
        <v>63</v>
      </c>
      <c r="F18" s="78">
        <v>12</v>
      </c>
      <c r="G18" s="76">
        <v>66012001600</v>
      </c>
      <c r="H18" s="80" t="s">
        <v>451</v>
      </c>
      <c r="I18" s="92" t="s">
        <v>246</v>
      </c>
      <c r="J18" s="78"/>
      <c r="K18" s="78"/>
      <c r="L18" s="77">
        <v>25000</v>
      </c>
      <c r="M18" s="94">
        <v>2025</v>
      </c>
      <c r="N18" s="75"/>
      <c r="O18" s="74">
        <f t="shared" ref="O18:O31" si="6">SUM(P18:Q18)</f>
        <v>25000</v>
      </c>
      <c r="P18" s="73">
        <v>0</v>
      </c>
      <c r="Q18" s="54">
        <v>25000</v>
      </c>
      <c r="R18" s="73">
        <f t="shared" si="1"/>
        <v>0</v>
      </c>
      <c r="S18" s="72" t="s">
        <v>452</v>
      </c>
    </row>
    <row r="19" spans="1:19" s="70" customFormat="1" ht="27.75" customHeight="1" x14ac:dyDescent="0.2">
      <c r="A19" s="78">
        <v>2</v>
      </c>
      <c r="B19" s="78" t="s">
        <v>254</v>
      </c>
      <c r="C19" s="78">
        <v>2212</v>
      </c>
      <c r="D19" s="78">
        <v>6351</v>
      </c>
      <c r="E19" s="78">
        <v>63</v>
      </c>
      <c r="F19" s="78">
        <v>12</v>
      </c>
      <c r="G19" s="76">
        <v>66012001600</v>
      </c>
      <c r="H19" s="80" t="s">
        <v>453</v>
      </c>
      <c r="I19" s="92" t="s">
        <v>246</v>
      </c>
      <c r="J19" s="78"/>
      <c r="K19" s="78"/>
      <c r="L19" s="77">
        <v>7200</v>
      </c>
      <c r="M19" s="94">
        <v>2025</v>
      </c>
      <c r="N19" s="75"/>
      <c r="O19" s="74">
        <f t="shared" si="6"/>
        <v>7200</v>
      </c>
      <c r="P19" s="73">
        <v>0</v>
      </c>
      <c r="Q19" s="54">
        <v>7200</v>
      </c>
      <c r="R19" s="73">
        <f t="shared" si="1"/>
        <v>0</v>
      </c>
      <c r="S19" s="72" t="s">
        <v>452</v>
      </c>
    </row>
    <row r="20" spans="1:19" ht="27.75" customHeight="1" x14ac:dyDescent="0.2">
      <c r="A20" s="78">
        <v>3</v>
      </c>
      <c r="B20" s="78" t="s">
        <v>45</v>
      </c>
      <c r="C20" s="78">
        <v>2212</v>
      </c>
      <c r="D20" s="78">
        <v>6351</v>
      </c>
      <c r="E20" s="78">
        <v>63</v>
      </c>
      <c r="F20" s="78">
        <v>12</v>
      </c>
      <c r="G20" s="76">
        <v>66012001600</v>
      </c>
      <c r="H20" s="116" t="s">
        <v>260</v>
      </c>
      <c r="I20" s="245" t="s">
        <v>246</v>
      </c>
      <c r="J20" s="78"/>
      <c r="K20" s="78"/>
      <c r="L20" s="77">
        <v>60000</v>
      </c>
      <c r="M20" s="93">
        <v>2025</v>
      </c>
      <c r="N20" s="243"/>
      <c r="O20" s="74">
        <f t="shared" si="6"/>
        <v>60000</v>
      </c>
      <c r="P20" s="243">
        <v>0</v>
      </c>
      <c r="Q20" s="55">
        <v>60000</v>
      </c>
      <c r="R20" s="118">
        <f t="shared" si="1"/>
        <v>0</v>
      </c>
      <c r="S20" s="72" t="s">
        <v>452</v>
      </c>
    </row>
    <row r="21" spans="1:19" s="70" customFormat="1" ht="27.75" customHeight="1" x14ac:dyDescent="0.2">
      <c r="A21" s="78">
        <v>4</v>
      </c>
      <c r="B21" s="78" t="s">
        <v>38</v>
      </c>
      <c r="C21" s="78">
        <v>2212</v>
      </c>
      <c r="D21" s="78">
        <v>6351</v>
      </c>
      <c r="E21" s="78">
        <v>63</v>
      </c>
      <c r="F21" s="78">
        <v>12</v>
      </c>
      <c r="G21" s="76">
        <v>66012001600</v>
      </c>
      <c r="H21" s="80" t="s">
        <v>454</v>
      </c>
      <c r="I21" s="245" t="s">
        <v>246</v>
      </c>
      <c r="J21" s="78"/>
      <c r="K21" s="78"/>
      <c r="L21" s="77">
        <v>33500</v>
      </c>
      <c r="M21" s="94">
        <v>2025</v>
      </c>
      <c r="N21" s="75"/>
      <c r="O21" s="74">
        <f t="shared" si="6"/>
        <v>33500</v>
      </c>
      <c r="P21" s="73">
        <v>0</v>
      </c>
      <c r="Q21" s="54">
        <v>33500</v>
      </c>
      <c r="R21" s="73">
        <f t="shared" si="1"/>
        <v>0</v>
      </c>
      <c r="S21" s="72" t="s">
        <v>452</v>
      </c>
    </row>
    <row r="22" spans="1:19" s="70" customFormat="1" ht="27.75" customHeight="1" x14ac:dyDescent="0.2">
      <c r="A22" s="78">
        <v>5</v>
      </c>
      <c r="B22" s="78" t="s">
        <v>38</v>
      </c>
      <c r="C22" s="78">
        <v>2212</v>
      </c>
      <c r="D22" s="78">
        <v>6351</v>
      </c>
      <c r="E22" s="78">
        <v>63</v>
      </c>
      <c r="F22" s="78">
        <v>12</v>
      </c>
      <c r="G22" s="76">
        <v>66012001600</v>
      </c>
      <c r="H22" s="116" t="s">
        <v>258</v>
      </c>
      <c r="I22" s="245" t="s">
        <v>246</v>
      </c>
      <c r="J22" s="78"/>
      <c r="K22" s="78"/>
      <c r="L22" s="77">
        <v>35500</v>
      </c>
      <c r="M22" s="94">
        <v>2025</v>
      </c>
      <c r="N22" s="75"/>
      <c r="O22" s="74">
        <f t="shared" si="6"/>
        <v>35500</v>
      </c>
      <c r="P22" s="73">
        <v>0</v>
      </c>
      <c r="Q22" s="54">
        <v>35500</v>
      </c>
      <c r="R22" s="73">
        <f t="shared" si="1"/>
        <v>0</v>
      </c>
      <c r="S22" s="72" t="s">
        <v>452</v>
      </c>
    </row>
    <row r="23" spans="1:19" s="70" customFormat="1" ht="27.75" customHeight="1" x14ac:dyDescent="0.2">
      <c r="A23" s="78">
        <v>6</v>
      </c>
      <c r="B23" s="78" t="s">
        <v>38</v>
      </c>
      <c r="C23" s="78">
        <v>2212</v>
      </c>
      <c r="D23" s="78">
        <v>6351</v>
      </c>
      <c r="E23" s="78">
        <v>63</v>
      </c>
      <c r="F23" s="78">
        <v>12</v>
      </c>
      <c r="G23" s="76">
        <v>66012001600</v>
      </c>
      <c r="H23" s="116" t="s">
        <v>259</v>
      </c>
      <c r="I23" s="245" t="s">
        <v>246</v>
      </c>
      <c r="J23" s="78"/>
      <c r="K23" s="78"/>
      <c r="L23" s="77">
        <v>10500</v>
      </c>
      <c r="M23" s="94">
        <v>2025</v>
      </c>
      <c r="N23" s="75"/>
      <c r="O23" s="74">
        <f t="shared" si="6"/>
        <v>10500</v>
      </c>
      <c r="P23" s="73">
        <v>0</v>
      </c>
      <c r="Q23" s="54">
        <v>10500</v>
      </c>
      <c r="R23" s="73">
        <f t="shared" si="1"/>
        <v>0</v>
      </c>
      <c r="S23" s="72" t="s">
        <v>452</v>
      </c>
    </row>
    <row r="24" spans="1:19" s="70" customFormat="1" ht="27.75" customHeight="1" x14ac:dyDescent="0.2">
      <c r="A24" s="78">
        <v>7</v>
      </c>
      <c r="B24" s="78" t="s">
        <v>244</v>
      </c>
      <c r="C24" s="78">
        <v>2212</v>
      </c>
      <c r="D24" s="78">
        <v>6351</v>
      </c>
      <c r="E24" s="78">
        <v>63</v>
      </c>
      <c r="F24" s="78">
        <v>12</v>
      </c>
      <c r="G24" s="76">
        <v>66012001600</v>
      </c>
      <c r="H24" s="116" t="s">
        <v>249</v>
      </c>
      <c r="I24" s="245" t="s">
        <v>250</v>
      </c>
      <c r="J24" s="78"/>
      <c r="K24" s="78"/>
      <c r="L24" s="77">
        <v>13500</v>
      </c>
      <c r="M24" s="94">
        <v>2025</v>
      </c>
      <c r="N24" s="75"/>
      <c r="O24" s="74">
        <f t="shared" si="6"/>
        <v>13500</v>
      </c>
      <c r="P24" s="73">
        <v>0</v>
      </c>
      <c r="Q24" s="54">
        <v>13500</v>
      </c>
      <c r="R24" s="73">
        <f t="shared" si="1"/>
        <v>0</v>
      </c>
      <c r="S24" s="72" t="s">
        <v>452</v>
      </c>
    </row>
    <row r="25" spans="1:19" s="70" customFormat="1" ht="27.75" customHeight="1" x14ac:dyDescent="0.2">
      <c r="A25" s="78">
        <v>8</v>
      </c>
      <c r="B25" s="78" t="s">
        <v>244</v>
      </c>
      <c r="C25" s="78">
        <v>2212</v>
      </c>
      <c r="D25" s="78">
        <v>6351</v>
      </c>
      <c r="E25" s="78">
        <v>63</v>
      </c>
      <c r="F25" s="78">
        <v>12</v>
      </c>
      <c r="G25" s="76">
        <v>66012001600</v>
      </c>
      <c r="H25" s="116" t="s">
        <v>253</v>
      </c>
      <c r="I25" s="245" t="s">
        <v>250</v>
      </c>
      <c r="J25" s="78"/>
      <c r="K25" s="78"/>
      <c r="L25" s="77">
        <v>5200</v>
      </c>
      <c r="M25" s="94">
        <v>2025</v>
      </c>
      <c r="N25" s="75"/>
      <c r="O25" s="74">
        <f t="shared" si="6"/>
        <v>5200</v>
      </c>
      <c r="P25" s="73">
        <v>0</v>
      </c>
      <c r="Q25" s="54">
        <v>5200</v>
      </c>
      <c r="R25" s="73">
        <f t="shared" si="1"/>
        <v>0</v>
      </c>
      <c r="S25" s="72" t="s">
        <v>452</v>
      </c>
    </row>
    <row r="26" spans="1:19" s="70" customFormat="1" ht="27.75" customHeight="1" x14ac:dyDescent="0.2">
      <c r="A26" s="78">
        <v>9</v>
      </c>
      <c r="B26" s="78" t="s">
        <v>38</v>
      </c>
      <c r="C26" s="78">
        <v>2212</v>
      </c>
      <c r="D26" s="78">
        <v>6351</v>
      </c>
      <c r="E26" s="78">
        <v>63</v>
      </c>
      <c r="F26" s="78">
        <v>12</v>
      </c>
      <c r="G26" s="76">
        <v>66012001600</v>
      </c>
      <c r="H26" s="116" t="s">
        <v>455</v>
      </c>
      <c r="I26" s="245" t="s">
        <v>246</v>
      </c>
      <c r="J26" s="78"/>
      <c r="K26" s="78"/>
      <c r="L26" s="77">
        <v>20000</v>
      </c>
      <c r="M26" s="94">
        <v>2025</v>
      </c>
      <c r="N26" s="75"/>
      <c r="O26" s="74">
        <f t="shared" si="6"/>
        <v>20000</v>
      </c>
      <c r="P26" s="73">
        <v>0</v>
      </c>
      <c r="Q26" s="54">
        <v>20000</v>
      </c>
      <c r="R26" s="73">
        <f t="shared" si="1"/>
        <v>0</v>
      </c>
      <c r="S26" s="72" t="s">
        <v>452</v>
      </c>
    </row>
    <row r="27" spans="1:19" s="70" customFormat="1" ht="27.75" customHeight="1" x14ac:dyDescent="0.2">
      <c r="A27" s="78">
        <v>10</v>
      </c>
      <c r="B27" s="78" t="s">
        <v>45</v>
      </c>
      <c r="C27" s="78">
        <v>2212</v>
      </c>
      <c r="D27" s="78">
        <v>6351</v>
      </c>
      <c r="E27" s="78">
        <v>63</v>
      </c>
      <c r="F27" s="78">
        <v>12</v>
      </c>
      <c r="G27" s="76">
        <v>66012001600</v>
      </c>
      <c r="H27" s="116" t="s">
        <v>252</v>
      </c>
      <c r="I27" s="245" t="s">
        <v>246</v>
      </c>
      <c r="J27" s="78"/>
      <c r="K27" s="78"/>
      <c r="L27" s="77">
        <v>18000</v>
      </c>
      <c r="M27" s="94">
        <v>2025</v>
      </c>
      <c r="N27" s="75"/>
      <c r="O27" s="74">
        <f t="shared" si="6"/>
        <v>18000</v>
      </c>
      <c r="P27" s="73">
        <v>0</v>
      </c>
      <c r="Q27" s="54">
        <v>18000</v>
      </c>
      <c r="R27" s="73">
        <f t="shared" si="1"/>
        <v>0</v>
      </c>
      <c r="S27" s="72" t="s">
        <v>452</v>
      </c>
    </row>
    <row r="28" spans="1:19" s="70" customFormat="1" ht="27.75" customHeight="1" x14ac:dyDescent="0.2">
      <c r="A28" s="78">
        <v>11</v>
      </c>
      <c r="B28" s="78" t="s">
        <v>244</v>
      </c>
      <c r="C28" s="78">
        <v>2212</v>
      </c>
      <c r="D28" s="78">
        <v>6351</v>
      </c>
      <c r="E28" s="78">
        <v>63</v>
      </c>
      <c r="F28" s="78">
        <v>12</v>
      </c>
      <c r="G28" s="76">
        <v>66012001600</v>
      </c>
      <c r="H28" s="80" t="s">
        <v>248</v>
      </c>
      <c r="I28" s="92" t="s">
        <v>246</v>
      </c>
      <c r="J28" s="78"/>
      <c r="K28" s="78"/>
      <c r="L28" s="77">
        <v>33000</v>
      </c>
      <c r="M28" s="94">
        <v>2025</v>
      </c>
      <c r="N28" s="75"/>
      <c r="O28" s="74">
        <f t="shared" si="6"/>
        <v>33000</v>
      </c>
      <c r="P28" s="73">
        <v>0</v>
      </c>
      <c r="Q28" s="54">
        <v>33000</v>
      </c>
      <c r="R28" s="73">
        <f t="shared" si="1"/>
        <v>0</v>
      </c>
      <c r="S28" s="72" t="s">
        <v>452</v>
      </c>
    </row>
    <row r="29" spans="1:19" s="70" customFormat="1" ht="27.75" customHeight="1" x14ac:dyDescent="0.2">
      <c r="A29" s="78">
        <v>12</v>
      </c>
      <c r="B29" s="78" t="s">
        <v>254</v>
      </c>
      <c r="C29" s="78">
        <v>2212</v>
      </c>
      <c r="D29" s="78">
        <v>6351</v>
      </c>
      <c r="E29" s="78">
        <v>63</v>
      </c>
      <c r="F29" s="78">
        <v>12</v>
      </c>
      <c r="G29" s="76">
        <v>66012001600</v>
      </c>
      <c r="H29" s="80" t="s">
        <v>456</v>
      </c>
      <c r="I29" s="92" t="s">
        <v>457</v>
      </c>
      <c r="J29" s="78"/>
      <c r="K29" s="78"/>
      <c r="L29" s="77">
        <v>70000</v>
      </c>
      <c r="M29" s="94">
        <v>2025</v>
      </c>
      <c r="N29" s="75"/>
      <c r="O29" s="74">
        <f t="shared" si="6"/>
        <v>70000</v>
      </c>
      <c r="P29" s="73">
        <v>0</v>
      </c>
      <c r="Q29" s="54">
        <v>70000</v>
      </c>
      <c r="R29" s="73">
        <f t="shared" si="1"/>
        <v>0</v>
      </c>
      <c r="S29" s="72" t="s">
        <v>452</v>
      </c>
    </row>
    <row r="30" spans="1:19" s="70" customFormat="1" ht="27.75" customHeight="1" x14ac:dyDescent="0.2">
      <c r="A30" s="16">
        <v>13</v>
      </c>
      <c r="B30" s="16" t="s">
        <v>254</v>
      </c>
      <c r="C30" s="16"/>
      <c r="D30" s="16"/>
      <c r="E30" s="16">
        <v>63</v>
      </c>
      <c r="F30" s="16"/>
      <c r="G30" s="396"/>
      <c r="H30" s="205" t="s">
        <v>505</v>
      </c>
      <c r="I30" s="206" t="s">
        <v>506</v>
      </c>
      <c r="J30" s="16"/>
      <c r="K30" s="16"/>
      <c r="L30" s="42">
        <v>100000</v>
      </c>
      <c r="M30" s="17">
        <v>2025</v>
      </c>
      <c r="N30" s="43"/>
      <c r="O30" s="41">
        <f t="shared" si="6"/>
        <v>100000</v>
      </c>
      <c r="P30" s="73"/>
      <c r="Q30" s="54">
        <v>100000</v>
      </c>
      <c r="R30" s="73">
        <v>0</v>
      </c>
      <c r="S30" s="72" t="s">
        <v>452</v>
      </c>
    </row>
    <row r="31" spans="1:19" s="70" customFormat="1" ht="27.75" customHeight="1" x14ac:dyDescent="0.2">
      <c r="A31" s="78">
        <v>14</v>
      </c>
      <c r="B31" s="78"/>
      <c r="C31" s="78">
        <v>2212</v>
      </c>
      <c r="D31" s="78">
        <v>6351</v>
      </c>
      <c r="E31" s="78">
        <v>63</v>
      </c>
      <c r="F31" s="78">
        <v>12</v>
      </c>
      <c r="G31" s="76">
        <v>66012001600</v>
      </c>
      <c r="H31" s="80" t="s">
        <v>458</v>
      </c>
      <c r="I31" s="92" t="s">
        <v>246</v>
      </c>
      <c r="J31" s="78"/>
      <c r="K31" s="78"/>
      <c r="L31" s="77">
        <v>300000</v>
      </c>
      <c r="M31" s="76" t="s">
        <v>459</v>
      </c>
      <c r="N31" s="75"/>
      <c r="O31" s="74">
        <f t="shared" si="6"/>
        <v>300000</v>
      </c>
      <c r="P31" s="73">
        <v>0</v>
      </c>
      <c r="Q31" s="54">
        <v>300000</v>
      </c>
      <c r="R31" s="73">
        <f t="shared" si="1"/>
        <v>0</v>
      </c>
      <c r="S31" s="72" t="s">
        <v>452</v>
      </c>
    </row>
    <row r="32" spans="1:19" ht="34.9" customHeight="1" x14ac:dyDescent="0.2">
      <c r="A32" s="97" t="s">
        <v>60</v>
      </c>
      <c r="B32" s="96"/>
      <c r="C32" s="96"/>
      <c r="D32" s="96"/>
      <c r="E32" s="96"/>
      <c r="F32" s="96"/>
      <c r="G32" s="96"/>
      <c r="H32" s="96"/>
      <c r="I32" s="96"/>
      <c r="J32" s="96"/>
      <c r="K32" s="120"/>
      <c r="L32" s="32">
        <f>SUM(L33)</f>
        <v>25000</v>
      </c>
      <c r="M32" s="244">
        <v>2025</v>
      </c>
      <c r="N32" s="32">
        <f>N33</f>
        <v>0</v>
      </c>
      <c r="O32" s="32">
        <f>O33</f>
        <v>25000</v>
      </c>
      <c r="P32" s="32">
        <f>P33</f>
        <v>0</v>
      </c>
      <c r="Q32" s="32">
        <f>Q33</f>
        <v>25000</v>
      </c>
      <c r="R32" s="32">
        <f>R33</f>
        <v>0</v>
      </c>
      <c r="S32" s="374"/>
    </row>
    <row r="33" spans="1:20" ht="34.9" customHeight="1" x14ac:dyDescent="0.2">
      <c r="A33" s="78">
        <v>23</v>
      </c>
      <c r="B33" s="78"/>
      <c r="C33" s="78">
        <v>2212</v>
      </c>
      <c r="D33" s="78">
        <v>6351</v>
      </c>
      <c r="E33" s="78">
        <v>63</v>
      </c>
      <c r="F33" s="78">
        <v>12</v>
      </c>
      <c r="G33" s="76">
        <v>66012001600</v>
      </c>
      <c r="H33" s="80" t="s">
        <v>261</v>
      </c>
      <c r="I33" s="92" t="s">
        <v>262</v>
      </c>
      <c r="J33" s="78"/>
      <c r="K33" s="78"/>
      <c r="L33" s="77">
        <v>25000</v>
      </c>
      <c r="M33" s="93">
        <v>2025</v>
      </c>
      <c r="N33" s="75"/>
      <c r="O33" s="74">
        <v>25000</v>
      </c>
      <c r="P33" s="75">
        <v>0</v>
      </c>
      <c r="Q33" s="55">
        <v>25000</v>
      </c>
      <c r="R33" s="77">
        <f t="shared" si="1"/>
        <v>0</v>
      </c>
      <c r="S33" s="72"/>
    </row>
    <row r="34" spans="1:20" ht="45" customHeight="1" x14ac:dyDescent="0.2">
      <c r="A34" s="53" t="s">
        <v>263</v>
      </c>
      <c r="B34" s="53"/>
      <c r="C34" s="53"/>
      <c r="D34" s="53"/>
      <c r="E34" s="53"/>
      <c r="F34" s="53"/>
      <c r="G34" s="53"/>
      <c r="H34" s="53"/>
      <c r="I34" s="53"/>
      <c r="J34" s="53"/>
      <c r="K34" s="53"/>
      <c r="L34" s="29">
        <f>L8+L32+L17</f>
        <v>1049300</v>
      </c>
      <c r="M34" s="45"/>
      <c r="N34" s="29">
        <f>N8+N32</f>
        <v>0</v>
      </c>
      <c r="O34" s="29">
        <f>O8+O32+O17</f>
        <v>1049300</v>
      </c>
      <c r="P34" s="29">
        <f>P8+P32+P17</f>
        <v>292900</v>
      </c>
      <c r="Q34" s="29">
        <f>Q8+Q32+Q17</f>
        <v>756400</v>
      </c>
      <c r="R34" s="29">
        <f>R8+R32+R17</f>
        <v>0</v>
      </c>
      <c r="S34" s="26"/>
    </row>
    <row r="35" spans="1:20" s="57" customFormat="1" ht="28.5" customHeight="1" x14ac:dyDescent="0.4">
      <c r="A35" s="59"/>
      <c r="B35" s="59"/>
      <c r="C35" s="59"/>
      <c r="D35" s="59"/>
      <c r="E35" s="59"/>
      <c r="F35" s="59"/>
      <c r="G35" s="59"/>
      <c r="H35" s="433"/>
      <c r="I35" s="433"/>
      <c r="J35" s="67"/>
      <c r="K35" s="66"/>
      <c r="L35" s="65"/>
      <c r="M35" s="64"/>
      <c r="N35" s="63"/>
      <c r="S35" s="56"/>
      <c r="T35"/>
    </row>
    <row r="36" spans="1:20" s="57" customFormat="1" x14ac:dyDescent="0.2">
      <c r="A36" s="59"/>
      <c r="B36" s="59"/>
      <c r="C36" s="59"/>
      <c r="D36" s="59"/>
      <c r="E36" s="59"/>
      <c r="F36" s="59"/>
      <c r="G36" s="59"/>
      <c r="H36" s="59"/>
      <c r="I36" s="62"/>
      <c r="J36" s="61"/>
      <c r="K36" s="60"/>
      <c r="L36" s="58"/>
      <c r="R36" s="56"/>
      <c r="S36"/>
    </row>
    <row r="37" spans="1:20" s="57" customFormat="1" x14ac:dyDescent="0.2">
      <c r="A37" s="59"/>
      <c r="B37" s="59"/>
      <c r="C37" s="59"/>
      <c r="D37" s="59"/>
      <c r="E37" s="59"/>
      <c r="F37" s="59"/>
      <c r="G37" s="59"/>
      <c r="H37" s="59"/>
      <c r="I37" s="62"/>
      <c r="J37" s="61"/>
      <c r="K37" s="60"/>
      <c r="L37" s="58"/>
      <c r="R37" s="56"/>
      <c r="S37"/>
    </row>
    <row r="38" spans="1:20" s="57" customFormat="1" x14ac:dyDescent="0.2">
      <c r="A38" s="59"/>
      <c r="B38" s="59"/>
      <c r="C38" s="59"/>
      <c r="D38" s="59"/>
      <c r="E38" s="59"/>
      <c r="F38" s="59"/>
      <c r="G38" s="59"/>
      <c r="H38" s="59"/>
      <c r="I38" s="59"/>
      <c r="J38"/>
      <c r="K38" s="61"/>
      <c r="L38" s="60"/>
      <c r="M38" s="58"/>
      <c r="S38" s="56"/>
      <c r="T38"/>
    </row>
    <row r="39" spans="1:20" s="57" customFormat="1" x14ac:dyDescent="0.2">
      <c r="A39" s="59"/>
      <c r="C39" s="59"/>
      <c r="D39" s="59"/>
      <c r="E39" s="59"/>
      <c r="F39" s="59"/>
      <c r="G39" s="59"/>
      <c r="H39" s="59"/>
      <c r="I39" s="59"/>
      <c r="J39"/>
      <c r="K39" s="61"/>
      <c r="L39" s="60"/>
      <c r="M39" s="58"/>
      <c r="S39" s="56"/>
      <c r="T39"/>
    </row>
    <row r="40" spans="1:20" s="57" customFormat="1" x14ac:dyDescent="0.2">
      <c r="A40" s="59"/>
      <c r="B40" s="59"/>
      <c r="C40" s="59"/>
      <c r="D40" s="59"/>
      <c r="E40" s="59"/>
      <c r="F40" s="59"/>
      <c r="G40" s="59"/>
      <c r="H40" s="59"/>
      <c r="I40" s="59"/>
      <c r="J40"/>
      <c r="K40" s="61"/>
      <c r="L40" s="60"/>
      <c r="M40" s="58"/>
      <c r="S40" s="56"/>
      <c r="T40"/>
    </row>
    <row r="41" spans="1:20" s="57" customFormat="1" x14ac:dyDescent="0.2">
      <c r="A41" s="59"/>
      <c r="B41" s="59"/>
      <c r="C41" s="59"/>
      <c r="D41" s="59"/>
      <c r="E41" s="59"/>
      <c r="F41" s="59"/>
      <c r="G41" s="59"/>
      <c r="H41" s="59"/>
      <c r="I41" s="59"/>
      <c r="J41"/>
      <c r="K41" s="61"/>
      <c r="L41" s="60"/>
      <c r="M41" s="58"/>
      <c r="S41" s="56"/>
      <c r="T41"/>
    </row>
    <row r="42" spans="1:20" s="57" customFormat="1" x14ac:dyDescent="0.2">
      <c r="A42" s="59"/>
      <c r="B42" s="59"/>
      <c r="C42" s="59"/>
      <c r="D42" s="59"/>
      <c r="E42" s="59"/>
      <c r="F42" s="59"/>
      <c r="G42" s="59"/>
      <c r="H42" s="59"/>
      <c r="I42" s="59"/>
      <c r="J42"/>
      <c r="K42" s="61"/>
      <c r="L42" s="60"/>
      <c r="M42" s="58"/>
      <c r="S42" s="56"/>
      <c r="T42"/>
    </row>
    <row r="43" spans="1:20" s="57" customFormat="1" x14ac:dyDescent="0.2">
      <c r="A43" s="59"/>
      <c r="B43" s="59"/>
      <c r="C43" s="59"/>
      <c r="D43" s="59"/>
      <c r="E43" s="59"/>
      <c r="F43" s="59"/>
      <c r="G43" s="59"/>
      <c r="H43" s="59"/>
      <c r="I43" s="59"/>
      <c r="J43"/>
      <c r="K43" s="61"/>
      <c r="L43" s="60"/>
      <c r="M43" s="58"/>
      <c r="S43" s="56"/>
      <c r="T43"/>
    </row>
    <row r="44" spans="1:20" s="57" customFormat="1" x14ac:dyDescent="0.2">
      <c r="A44" s="59"/>
      <c r="B44" s="59"/>
      <c r="C44" s="59"/>
      <c r="D44" s="59"/>
      <c r="E44" s="59"/>
      <c r="F44" s="59"/>
      <c r="G44" s="59"/>
      <c r="H44" s="59"/>
      <c r="I44" s="59"/>
      <c r="J44"/>
      <c r="K44" s="61"/>
      <c r="L44" s="60"/>
      <c r="M44" s="58"/>
      <c r="S44" s="56"/>
      <c r="T44"/>
    </row>
    <row r="45" spans="1:20" s="57" customFormat="1" x14ac:dyDescent="0.2">
      <c r="A45" s="59"/>
      <c r="B45" s="59"/>
      <c r="C45" s="59"/>
      <c r="D45" s="59"/>
      <c r="E45" s="59"/>
      <c r="F45" s="59"/>
      <c r="G45" s="59"/>
      <c r="H45" s="59"/>
      <c r="I45" s="59"/>
      <c r="J45"/>
      <c r="K45" s="61"/>
      <c r="L45" s="60"/>
      <c r="M45" s="58"/>
      <c r="S45" s="56"/>
      <c r="T45"/>
    </row>
    <row r="46" spans="1:20" s="57" customFormat="1" x14ac:dyDescent="0.2">
      <c r="A46" s="59"/>
      <c r="B46" s="59"/>
      <c r="C46" s="59"/>
      <c r="D46" s="59"/>
      <c r="E46" s="59"/>
      <c r="F46" s="59"/>
      <c r="G46" s="59"/>
      <c r="H46" s="59"/>
      <c r="I46" s="59"/>
      <c r="J46"/>
      <c r="K46" s="61"/>
      <c r="L46" s="60"/>
      <c r="M46" s="58"/>
      <c r="S46" s="56"/>
      <c r="T46"/>
    </row>
    <row r="47" spans="1:20" s="57" customFormat="1" x14ac:dyDescent="0.2">
      <c r="A47" s="59"/>
      <c r="B47" s="59"/>
      <c r="C47" s="59"/>
      <c r="D47" s="59"/>
      <c r="E47" s="59"/>
      <c r="F47" s="59"/>
      <c r="G47" s="59"/>
      <c r="H47" s="59"/>
      <c r="I47" s="59"/>
      <c r="J47"/>
      <c r="K47" s="61"/>
      <c r="L47" s="60"/>
      <c r="M47" s="58"/>
      <c r="S47" s="56"/>
      <c r="T47"/>
    </row>
    <row r="48" spans="1:20" s="57" customFormat="1" x14ac:dyDescent="0.2">
      <c r="A48" s="59"/>
      <c r="B48" s="59"/>
      <c r="C48" s="59"/>
      <c r="D48" s="59"/>
      <c r="E48" s="59"/>
      <c r="F48" s="59"/>
      <c r="G48" s="59"/>
      <c r="H48" s="59"/>
      <c r="I48" s="59"/>
      <c r="J48"/>
      <c r="K48" s="61"/>
      <c r="L48" s="60"/>
      <c r="M48" s="58"/>
      <c r="S48" s="56"/>
      <c r="T48"/>
    </row>
    <row r="49" spans="1:20" s="57" customFormat="1" x14ac:dyDescent="0.2">
      <c r="A49" s="59"/>
      <c r="B49" s="59"/>
      <c r="C49" s="59"/>
      <c r="D49" s="59"/>
      <c r="E49" s="59"/>
      <c r="F49" s="59"/>
      <c r="G49" s="59"/>
      <c r="H49" s="59"/>
      <c r="I49" s="59"/>
      <c r="J49"/>
      <c r="K49" s="61"/>
      <c r="L49" s="60"/>
      <c r="M49" s="58"/>
      <c r="S49" s="56"/>
      <c r="T49"/>
    </row>
    <row r="50" spans="1:20" s="57" customFormat="1" x14ac:dyDescent="0.2">
      <c r="A50" s="59"/>
      <c r="B50" s="59"/>
      <c r="C50" s="59"/>
      <c r="D50" s="59"/>
      <c r="E50" s="59"/>
      <c r="F50" s="59"/>
      <c r="G50" s="59"/>
      <c r="H50" s="59"/>
      <c r="I50" s="59"/>
      <c r="J50"/>
      <c r="K50" s="61"/>
      <c r="L50" s="60"/>
      <c r="M50" s="58"/>
      <c r="S50" s="56"/>
      <c r="T50"/>
    </row>
    <row r="51" spans="1:20" s="57" customFormat="1" x14ac:dyDescent="0.2">
      <c r="A51" s="59"/>
      <c r="B51" s="59"/>
      <c r="C51" s="59"/>
      <c r="D51" s="59"/>
      <c r="E51" s="59"/>
      <c r="F51" s="59"/>
      <c r="G51" s="59"/>
      <c r="H51" s="59"/>
      <c r="I51" s="59"/>
      <c r="J51"/>
      <c r="K51" s="61"/>
      <c r="L51" s="60"/>
      <c r="M51" s="58"/>
      <c r="S51" s="56"/>
      <c r="T51"/>
    </row>
    <row r="52" spans="1:20" s="57" customFormat="1" x14ac:dyDescent="0.2">
      <c r="A52" s="59"/>
      <c r="B52" s="59"/>
      <c r="C52" s="59"/>
      <c r="D52" s="59"/>
      <c r="E52" s="59"/>
      <c r="F52" s="59"/>
      <c r="G52" s="59"/>
      <c r="H52" s="59"/>
      <c r="I52" s="59"/>
      <c r="J52"/>
      <c r="K52" s="61"/>
      <c r="L52" s="60"/>
      <c r="M52" s="58"/>
      <c r="O52" s="57">
        <v>3</v>
      </c>
      <c r="S52" s="56"/>
      <c r="T52"/>
    </row>
    <row r="53" spans="1:20" s="57" customFormat="1" x14ac:dyDescent="0.2">
      <c r="A53" s="59"/>
      <c r="B53" s="59"/>
      <c r="C53" s="59"/>
      <c r="D53" s="59"/>
      <c r="E53" s="59"/>
      <c r="F53" s="59"/>
      <c r="G53" s="59"/>
      <c r="H53" s="59"/>
      <c r="I53" s="59"/>
      <c r="J53"/>
      <c r="K53" s="61"/>
      <c r="L53" s="60"/>
      <c r="M53" s="58"/>
      <c r="S53" s="56"/>
      <c r="T53"/>
    </row>
    <row r="54" spans="1:20" s="57" customFormat="1" x14ac:dyDescent="0.2">
      <c r="A54" s="59"/>
      <c r="B54" s="59"/>
      <c r="C54" s="59"/>
      <c r="D54" s="59"/>
      <c r="E54" s="59"/>
      <c r="F54" s="59"/>
      <c r="G54" s="59"/>
      <c r="H54" s="59"/>
      <c r="I54" s="59"/>
      <c r="J54"/>
      <c r="K54" s="61"/>
      <c r="L54" s="60"/>
      <c r="M54" s="58"/>
      <c r="S54" s="56"/>
      <c r="T54"/>
    </row>
    <row r="55" spans="1:20" s="57" customFormat="1" x14ac:dyDescent="0.2">
      <c r="A55"/>
      <c r="B55"/>
      <c r="C55"/>
      <c r="D55"/>
      <c r="E55"/>
      <c r="F55"/>
      <c r="G55"/>
      <c r="H55"/>
      <c r="I55"/>
      <c r="J55"/>
      <c r="K55" s="59"/>
      <c r="L55" s="60"/>
      <c r="M55" s="58"/>
      <c r="S55" s="56"/>
      <c r="T55"/>
    </row>
    <row r="56" spans="1:20" s="57" customFormat="1" x14ac:dyDescent="0.2">
      <c r="A56"/>
      <c r="B56"/>
      <c r="C56"/>
      <c r="D56"/>
      <c r="E56"/>
      <c r="F56"/>
      <c r="G56"/>
      <c r="H56"/>
      <c r="I56"/>
      <c r="J56"/>
      <c r="K56" s="59"/>
      <c r="L56" s="60"/>
      <c r="M56" s="58"/>
      <c r="S56" s="56"/>
      <c r="T56"/>
    </row>
  </sheetData>
  <mergeCells count="19">
    <mergeCell ref="H35:I35"/>
    <mergeCell ref="A5:R5"/>
    <mergeCell ref="A6:A7"/>
    <mergeCell ref="B6:B7"/>
    <mergeCell ref="C6:C7"/>
    <mergeCell ref="D6:D7"/>
    <mergeCell ref="E6:E7"/>
    <mergeCell ref="F6:F7"/>
    <mergeCell ref="G6:G7"/>
    <mergeCell ref="H6:H7"/>
    <mergeCell ref="I6:I7"/>
    <mergeCell ref="R6:R7"/>
    <mergeCell ref="S6:S7"/>
    <mergeCell ref="J6:J7"/>
    <mergeCell ref="K6:K7"/>
    <mergeCell ref="L6:L7"/>
    <mergeCell ref="M6:M7"/>
    <mergeCell ref="N6:N7"/>
    <mergeCell ref="O6:Q6"/>
  </mergeCells>
  <pageMargins left="0.39370078740157483" right="0.39370078740157483" top="0.78740157480314965" bottom="0.78740157480314965" header="0.31496062992125984" footer="0.31496062992125984"/>
  <pageSetup paperSize="9" scale="42" firstPageNumber="144" fitToHeight="0" orientation="landscape" useFirstPageNumber="1" r:id="rId1"/>
  <headerFooter>
    <oddFooter xml:space="preserve">&amp;L&amp;"Arial,Kurzíva"&amp;12Zastupitelstvo Olomouckého kraje 16.12.2024
10.1. - Rozpočet Olomouckého kraje na rok 2025 - návrh rozpočtu 
Příloha č. 5b) - Nové investice a opravy&amp;R&amp;"Arial,Kurzíva"&amp;11Strana &amp;P (celkem 205)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5399A-41A0-4DA3-8EE4-E34DBFDB1AE4}">
  <sheetPr>
    <tabColor rgb="FF00B0F0"/>
    <outlinePr summaryBelow="0" summaryRight="0"/>
    <pageSetUpPr fitToPage="1"/>
  </sheetPr>
  <dimension ref="A1:Y17"/>
  <sheetViews>
    <sheetView showGridLines="0" view="pageBreakPreview" zoomScale="70" zoomScaleNormal="70" zoomScaleSheetLayoutView="70" workbookViewId="0">
      <pane ySplit="7" topLeftCell="A12" activePane="bottomLeft" state="frozenSplit"/>
      <selection activeCell="G22" sqref="G22"/>
      <selection pane="bottomLeft" activeCell="G22" sqref="G22"/>
    </sheetView>
  </sheetViews>
  <sheetFormatPr defaultColWidth="9.140625" defaultRowHeight="12.75" outlineLevelCol="1" x14ac:dyDescent="0.2"/>
  <cols>
    <col min="1" max="1" width="9.140625" style="288"/>
    <col min="2" max="2" width="6.28515625" style="300" customWidth="1" collapsed="1"/>
    <col min="3" max="3" width="9.28515625" style="288" hidden="1" customWidth="1" outlineLevel="1"/>
    <col min="4" max="4" width="10.140625" style="288" hidden="1" customWidth="1" outlineLevel="1"/>
    <col min="5" max="5" width="8.140625" style="300" customWidth="1" collapsed="1"/>
    <col min="6" max="6" width="12.5703125" style="288" hidden="1" customWidth="1" outlineLevel="1"/>
    <col min="7" max="7" width="18.5703125" style="288" hidden="1" customWidth="1" outlineLevel="1"/>
    <col min="8" max="8" width="13.140625" style="288" hidden="1" customWidth="1" outlineLevel="1"/>
    <col min="9" max="9" width="7.28515625" style="288" hidden="1" customWidth="1" outlineLevel="1"/>
    <col min="10" max="11" width="57.7109375" style="288" customWidth="1"/>
    <col min="12" max="12" width="9.140625" style="288"/>
    <col min="13" max="13" width="9.7109375" style="288" customWidth="1"/>
    <col min="14" max="14" width="15.28515625" style="296" customWidth="1"/>
    <col min="15" max="15" width="14.85546875" style="288" customWidth="1"/>
    <col min="16" max="16" width="15.85546875" style="288" customWidth="1"/>
    <col min="17" max="17" width="16.5703125" style="288" customWidth="1"/>
    <col min="18" max="20" width="11.140625" style="288" customWidth="1"/>
    <col min="21" max="21" width="15" style="288" customWidth="1"/>
    <col min="22" max="22" width="12.7109375" style="288" customWidth="1"/>
    <col min="23" max="23" width="24.42578125" style="288" customWidth="1"/>
    <col min="24" max="24" width="19.85546875" style="288" customWidth="1"/>
    <col min="25" max="16384" width="9.140625" style="288"/>
  </cols>
  <sheetData>
    <row r="1" spans="1:25" s="211" customFormat="1" ht="20.25" x14ac:dyDescent="0.3">
      <c r="A1" s="115" t="s">
        <v>295</v>
      </c>
      <c r="B1" s="297"/>
      <c r="C1" s="113"/>
      <c r="D1" s="113"/>
      <c r="E1" s="297"/>
      <c r="F1" s="113"/>
      <c r="G1" s="113"/>
      <c r="H1" s="117"/>
      <c r="I1" s="114"/>
      <c r="J1" s="113"/>
      <c r="K1" s="208"/>
      <c r="L1" s="209"/>
      <c r="M1" s="112"/>
      <c r="N1" s="111"/>
      <c r="O1" s="209"/>
      <c r="P1" s="111"/>
      <c r="Q1" s="111"/>
      <c r="R1" s="110"/>
      <c r="S1" s="109"/>
      <c r="T1" s="210"/>
    </row>
    <row r="2" spans="1:25" s="211" customFormat="1" ht="15.75" x14ac:dyDescent="0.25">
      <c r="A2" s="104" t="s">
        <v>20</v>
      </c>
      <c r="B2" s="298"/>
      <c r="C2" s="104"/>
      <c r="D2" s="212"/>
      <c r="E2" s="298"/>
      <c r="F2" s="104"/>
      <c r="G2" s="104"/>
      <c r="J2" s="104" t="s">
        <v>296</v>
      </c>
      <c r="K2" s="108" t="s">
        <v>297</v>
      </c>
      <c r="L2" s="209"/>
      <c r="M2" s="101"/>
      <c r="N2" s="100"/>
      <c r="O2" s="209"/>
      <c r="P2" s="100"/>
      <c r="Q2" s="100"/>
      <c r="R2" s="100"/>
      <c r="S2" s="99"/>
      <c r="T2" s="210"/>
    </row>
    <row r="3" spans="1:25" s="211" customFormat="1" ht="17.25" customHeight="1" x14ac:dyDescent="0.25">
      <c r="A3" s="104"/>
      <c r="B3" s="298"/>
      <c r="C3" s="104"/>
      <c r="D3" s="212"/>
      <c r="E3" s="298"/>
      <c r="F3" s="104"/>
      <c r="G3" s="104"/>
      <c r="I3" s="105"/>
      <c r="J3" s="104" t="s">
        <v>56</v>
      </c>
      <c r="K3" s="208"/>
      <c r="L3" s="209"/>
      <c r="M3" s="101"/>
      <c r="N3" s="100"/>
      <c r="O3" s="209"/>
      <c r="P3" s="100"/>
      <c r="Q3" s="100"/>
      <c r="R3" s="209"/>
      <c r="S3" s="99"/>
      <c r="T3" s="210"/>
    </row>
    <row r="4" spans="1:25" s="211" customFormat="1" ht="17.25" customHeight="1" x14ac:dyDescent="0.25">
      <c r="A4" s="102"/>
      <c r="B4" s="299"/>
      <c r="C4" s="102"/>
      <c r="D4" s="102"/>
      <c r="E4" s="299"/>
      <c r="F4" s="102"/>
      <c r="G4" s="102"/>
      <c r="H4" s="102"/>
      <c r="I4" s="103"/>
      <c r="J4" s="102"/>
      <c r="K4" s="208"/>
      <c r="L4" s="209"/>
      <c r="M4" s="101"/>
      <c r="N4" s="100"/>
      <c r="O4" s="209"/>
      <c r="P4" s="100"/>
      <c r="Q4" s="100"/>
      <c r="S4" s="99"/>
      <c r="T4" s="210"/>
      <c r="V4" s="215" t="s">
        <v>17</v>
      </c>
    </row>
    <row r="5" spans="1:25" s="211" customFormat="1" ht="25.5" customHeight="1" x14ac:dyDescent="0.25">
      <c r="A5" s="413" t="s">
        <v>298</v>
      </c>
      <c r="B5" s="414"/>
      <c r="C5" s="414"/>
      <c r="D5" s="414"/>
      <c r="E5" s="414"/>
      <c r="F5" s="414"/>
      <c r="G5" s="414"/>
      <c r="H5" s="414"/>
      <c r="I5" s="414"/>
      <c r="J5" s="414"/>
      <c r="K5" s="414"/>
      <c r="L5" s="414"/>
      <c r="M5" s="414"/>
      <c r="N5" s="414"/>
      <c r="O5" s="414"/>
      <c r="P5" s="414"/>
      <c r="Q5" s="414"/>
      <c r="R5" s="414"/>
      <c r="S5" s="216"/>
      <c r="T5" s="217"/>
      <c r="U5" s="217"/>
      <c r="V5" s="218"/>
      <c r="W5" s="218"/>
    </row>
    <row r="6" spans="1:25" s="211" customFormat="1" ht="22.5" customHeight="1" x14ac:dyDescent="0.25">
      <c r="A6" s="415" t="s">
        <v>0</v>
      </c>
      <c r="B6" s="415" t="s">
        <v>1</v>
      </c>
      <c r="C6" s="406" t="s">
        <v>3</v>
      </c>
      <c r="D6" s="406" t="s">
        <v>4</v>
      </c>
      <c r="E6" s="406" t="s">
        <v>19</v>
      </c>
      <c r="F6" s="406" t="s">
        <v>5</v>
      </c>
      <c r="G6" s="406" t="s">
        <v>2</v>
      </c>
      <c r="H6" s="417" t="s">
        <v>132</v>
      </c>
      <c r="I6" s="419" t="s">
        <v>133</v>
      </c>
      <c r="J6" s="406" t="s">
        <v>6</v>
      </c>
      <c r="K6" s="408" t="s">
        <v>7</v>
      </c>
      <c r="L6" s="410" t="s">
        <v>134</v>
      </c>
      <c r="M6" s="409" t="s">
        <v>9</v>
      </c>
      <c r="N6" s="408" t="s">
        <v>14</v>
      </c>
      <c r="O6" s="408" t="s">
        <v>10</v>
      </c>
      <c r="P6" s="403" t="s">
        <v>23</v>
      </c>
      <c r="Q6" s="420" t="s">
        <v>22</v>
      </c>
      <c r="R6" s="420"/>
      <c r="S6" s="420"/>
      <c r="T6" s="420"/>
      <c r="U6" s="420"/>
      <c r="V6" s="403" t="s">
        <v>24</v>
      </c>
      <c r="W6" s="403" t="s">
        <v>11</v>
      </c>
    </row>
    <row r="7" spans="1:25" s="208" customFormat="1" ht="50.25" customHeight="1" x14ac:dyDescent="0.25">
      <c r="A7" s="416"/>
      <c r="B7" s="416"/>
      <c r="C7" s="407"/>
      <c r="D7" s="407"/>
      <c r="E7" s="407"/>
      <c r="F7" s="407"/>
      <c r="G7" s="407"/>
      <c r="H7" s="418"/>
      <c r="I7" s="417"/>
      <c r="J7" s="407"/>
      <c r="K7" s="409"/>
      <c r="L7" s="411"/>
      <c r="M7" s="412"/>
      <c r="N7" s="409"/>
      <c r="O7" s="409"/>
      <c r="P7" s="404"/>
      <c r="Q7" s="219" t="s">
        <v>15</v>
      </c>
      <c r="R7" s="219" t="s">
        <v>21</v>
      </c>
      <c r="S7" s="219" t="s">
        <v>135</v>
      </c>
      <c r="T7" s="219" t="s">
        <v>136</v>
      </c>
      <c r="U7" s="219" t="s">
        <v>12</v>
      </c>
      <c r="V7" s="404"/>
      <c r="W7" s="404"/>
    </row>
    <row r="8" spans="1:25" s="95" customFormat="1" ht="25.5" customHeight="1" x14ac:dyDescent="0.3">
      <c r="A8" s="52" t="s">
        <v>325</v>
      </c>
      <c r="B8" s="52"/>
      <c r="C8" s="52"/>
      <c r="D8" s="52"/>
      <c r="E8" s="52"/>
      <c r="F8" s="52"/>
      <c r="G8" s="52"/>
      <c r="H8" s="52"/>
      <c r="I8" s="52"/>
      <c r="J8" s="52"/>
      <c r="K8" s="52"/>
      <c r="L8" s="32">
        <f>SUM(L9:L14)</f>
        <v>0</v>
      </c>
      <c r="M8" s="32"/>
      <c r="N8" s="32">
        <f>SUM(N9:N12)</f>
        <v>7170</v>
      </c>
      <c r="O8" s="32"/>
      <c r="P8" s="32">
        <f t="shared" ref="P8:V8" si="0">SUM(P9:P12)</f>
        <v>0</v>
      </c>
      <c r="Q8" s="32">
        <f t="shared" si="0"/>
        <v>7170</v>
      </c>
      <c r="R8" s="32">
        <f t="shared" si="0"/>
        <v>0</v>
      </c>
      <c r="S8" s="303">
        <f t="shared" si="0"/>
        <v>0</v>
      </c>
      <c r="T8" s="32">
        <f t="shared" si="0"/>
        <v>0</v>
      </c>
      <c r="U8" s="32">
        <f>SUM(U9:U12)</f>
        <v>7170</v>
      </c>
      <c r="V8" s="32">
        <f t="shared" si="0"/>
        <v>0</v>
      </c>
      <c r="W8" s="302"/>
    </row>
    <row r="9" spans="1:25" ht="49.5" customHeight="1" x14ac:dyDescent="0.2">
      <c r="A9" s="375">
        <v>1</v>
      </c>
      <c r="B9" s="264" t="s">
        <v>50</v>
      </c>
      <c r="C9" s="259">
        <v>3315</v>
      </c>
      <c r="D9" s="259">
        <v>6351</v>
      </c>
      <c r="E9" s="264">
        <v>63</v>
      </c>
      <c r="F9" s="259">
        <v>13</v>
      </c>
      <c r="G9" s="259">
        <v>66013001604</v>
      </c>
      <c r="H9" s="259" t="s">
        <v>303</v>
      </c>
      <c r="I9" s="259" t="s">
        <v>304</v>
      </c>
      <c r="J9" s="260" t="s">
        <v>305</v>
      </c>
      <c r="K9" s="261" t="s">
        <v>306</v>
      </c>
      <c r="L9" s="264" t="s">
        <v>142</v>
      </c>
      <c r="M9" s="259"/>
      <c r="N9" s="305">
        <v>565</v>
      </c>
      <c r="O9" s="264">
        <v>2025</v>
      </c>
      <c r="P9" s="306">
        <v>0</v>
      </c>
      <c r="Q9" s="305">
        <f t="shared" ref="Q9:Q12" si="1">SUM(R9:U9)</f>
        <v>565</v>
      </c>
      <c r="R9" s="351">
        <v>0</v>
      </c>
      <c r="S9" s="351">
        <v>0</v>
      </c>
      <c r="T9" s="351">
        <v>0</v>
      </c>
      <c r="U9" s="307">
        <v>565</v>
      </c>
      <c r="V9" s="305">
        <f>N9-Q9-P9</f>
        <v>0</v>
      </c>
      <c r="W9" s="289"/>
      <c r="X9" s="290"/>
    </row>
    <row r="10" spans="1:25" ht="135" x14ac:dyDescent="0.2">
      <c r="A10" s="375">
        <v>2</v>
      </c>
      <c r="B10" s="264" t="s">
        <v>38</v>
      </c>
      <c r="C10" s="259">
        <v>3315</v>
      </c>
      <c r="D10" s="259">
        <v>6351</v>
      </c>
      <c r="E10" s="264">
        <v>63</v>
      </c>
      <c r="F10" s="259">
        <v>13</v>
      </c>
      <c r="G10" s="259">
        <v>66013001602</v>
      </c>
      <c r="H10" s="259" t="s">
        <v>300</v>
      </c>
      <c r="I10" s="259" t="s">
        <v>299</v>
      </c>
      <c r="J10" s="260" t="s">
        <v>301</v>
      </c>
      <c r="K10" s="261" t="s">
        <v>302</v>
      </c>
      <c r="L10" s="264" t="s">
        <v>142</v>
      </c>
      <c r="M10" s="259"/>
      <c r="N10" s="305">
        <v>5000</v>
      </c>
      <c r="O10" s="264">
        <v>2025</v>
      </c>
      <c r="P10" s="306">
        <v>0</v>
      </c>
      <c r="Q10" s="305">
        <f t="shared" si="1"/>
        <v>5000</v>
      </c>
      <c r="R10" s="351">
        <v>0</v>
      </c>
      <c r="S10" s="351">
        <v>0</v>
      </c>
      <c r="T10" s="351">
        <v>0</v>
      </c>
      <c r="U10" s="307">
        <v>5000</v>
      </c>
      <c r="V10" s="305">
        <f>N10-Q10-P10</f>
        <v>0</v>
      </c>
      <c r="W10" s="289"/>
      <c r="X10" s="290"/>
    </row>
    <row r="11" spans="1:25" ht="150" x14ac:dyDescent="0.2">
      <c r="A11" s="375">
        <v>3</v>
      </c>
      <c r="B11" s="264" t="s">
        <v>38</v>
      </c>
      <c r="C11" s="259">
        <v>3315</v>
      </c>
      <c r="D11" s="259">
        <v>6351</v>
      </c>
      <c r="E11" s="264">
        <v>63</v>
      </c>
      <c r="F11" s="259">
        <v>13</v>
      </c>
      <c r="G11" s="259">
        <v>66013001602</v>
      </c>
      <c r="H11" s="259" t="s">
        <v>321</v>
      </c>
      <c r="I11" s="259" t="s">
        <v>299</v>
      </c>
      <c r="J11" s="260" t="s">
        <v>322</v>
      </c>
      <c r="K11" s="261" t="s">
        <v>323</v>
      </c>
      <c r="L11" s="264" t="s">
        <v>142</v>
      </c>
      <c r="M11" s="259"/>
      <c r="N11" s="305">
        <v>1330</v>
      </c>
      <c r="O11" s="258">
        <v>2025</v>
      </c>
      <c r="P11" s="308">
        <v>0</v>
      </c>
      <c r="Q11" s="309">
        <f t="shared" si="1"/>
        <v>1330</v>
      </c>
      <c r="R11" s="351">
        <v>0</v>
      </c>
      <c r="S11" s="351">
        <v>0</v>
      </c>
      <c r="T11" s="351">
        <v>0</v>
      </c>
      <c r="U11" s="307">
        <v>1330</v>
      </c>
      <c r="V11" s="309">
        <f>N11-P11-Q11</f>
        <v>0</v>
      </c>
      <c r="W11" s="292"/>
      <c r="X11" s="290"/>
    </row>
    <row r="12" spans="1:25" ht="57.75" customHeight="1" x14ac:dyDescent="0.2">
      <c r="A12" s="375">
        <v>4</v>
      </c>
      <c r="B12" s="264" t="s">
        <v>50</v>
      </c>
      <c r="C12" s="259">
        <v>3315</v>
      </c>
      <c r="D12" s="259">
        <v>6351</v>
      </c>
      <c r="E12" s="264">
        <v>63</v>
      </c>
      <c r="F12" s="259">
        <v>13</v>
      </c>
      <c r="G12" s="259">
        <v>66013001604</v>
      </c>
      <c r="H12" s="259" t="s">
        <v>307</v>
      </c>
      <c r="I12" s="259" t="s">
        <v>304</v>
      </c>
      <c r="J12" s="260" t="s">
        <v>308</v>
      </c>
      <c r="K12" s="261" t="s">
        <v>309</v>
      </c>
      <c r="L12" s="264" t="s">
        <v>142</v>
      </c>
      <c r="M12" s="259"/>
      <c r="N12" s="305">
        <v>275</v>
      </c>
      <c r="O12" s="264">
        <v>2025</v>
      </c>
      <c r="P12" s="306">
        <v>0</v>
      </c>
      <c r="Q12" s="305">
        <f t="shared" si="1"/>
        <v>275</v>
      </c>
      <c r="R12" s="351">
        <v>0</v>
      </c>
      <c r="S12" s="351">
        <v>0</v>
      </c>
      <c r="T12" s="351">
        <v>0</v>
      </c>
      <c r="U12" s="307">
        <v>275</v>
      </c>
      <c r="V12" s="305">
        <f>N12-Q12-P12</f>
        <v>0</v>
      </c>
      <c r="W12" s="289"/>
      <c r="X12" s="290"/>
    </row>
    <row r="13" spans="1:25" s="95" customFormat="1" ht="25.5" customHeight="1" x14ac:dyDescent="0.3">
      <c r="A13" s="52" t="s">
        <v>326</v>
      </c>
      <c r="B13" s="52"/>
      <c r="C13" s="52"/>
      <c r="D13" s="52"/>
      <c r="E13" s="52"/>
      <c r="F13" s="52"/>
      <c r="G13" s="52"/>
      <c r="H13" s="52"/>
      <c r="I13" s="52"/>
      <c r="J13" s="52"/>
      <c r="K13" s="52"/>
      <c r="L13" s="32">
        <f>SUM(L14:L16)</f>
        <v>0</v>
      </c>
      <c r="M13" s="32"/>
      <c r="N13" s="32">
        <f>SUM(N14:N16)</f>
        <v>4068</v>
      </c>
      <c r="O13" s="32"/>
      <c r="P13" s="32">
        <f t="shared" ref="P13:V13" si="2">SUM(P14:P16)</f>
        <v>0</v>
      </c>
      <c r="Q13" s="32">
        <f t="shared" si="2"/>
        <v>4068</v>
      </c>
      <c r="R13" s="32">
        <f t="shared" si="2"/>
        <v>0</v>
      </c>
      <c r="S13" s="32">
        <f t="shared" si="2"/>
        <v>0</v>
      </c>
      <c r="T13" s="32">
        <f t="shared" si="2"/>
        <v>0</v>
      </c>
      <c r="U13" s="32">
        <f>SUM(U14:U16)</f>
        <v>4068</v>
      </c>
      <c r="V13" s="32">
        <f t="shared" si="2"/>
        <v>0</v>
      </c>
      <c r="W13" s="302"/>
    </row>
    <row r="14" spans="1:25" ht="165" x14ac:dyDescent="0.2">
      <c r="A14" s="375">
        <v>1</v>
      </c>
      <c r="B14" s="264" t="s">
        <v>51</v>
      </c>
      <c r="C14" s="259">
        <v>3315</v>
      </c>
      <c r="D14" s="259">
        <v>5331</v>
      </c>
      <c r="E14" s="264">
        <v>53</v>
      </c>
      <c r="F14" s="259">
        <v>13</v>
      </c>
      <c r="G14" s="259">
        <v>33013001603</v>
      </c>
      <c r="H14" s="259" t="s">
        <v>311</v>
      </c>
      <c r="I14" s="259" t="s">
        <v>310</v>
      </c>
      <c r="J14" s="260" t="s">
        <v>312</v>
      </c>
      <c r="K14" s="261" t="s">
        <v>313</v>
      </c>
      <c r="L14" s="264" t="s">
        <v>137</v>
      </c>
      <c r="M14" s="259"/>
      <c r="N14" s="305">
        <v>718</v>
      </c>
      <c r="O14" s="264">
        <v>2025</v>
      </c>
      <c r="P14" s="306">
        <v>0</v>
      </c>
      <c r="Q14" s="305">
        <f t="shared" ref="Q14:Q16" si="3">SUM(R14:U14)</f>
        <v>718</v>
      </c>
      <c r="R14" s="351">
        <v>0</v>
      </c>
      <c r="S14" s="351">
        <v>0</v>
      </c>
      <c r="T14" s="351">
        <v>0</v>
      </c>
      <c r="U14" s="307">
        <v>718</v>
      </c>
      <c r="V14" s="305">
        <f t="shared" ref="V14:V16" si="4">N14-P14-Q14</f>
        <v>0</v>
      </c>
      <c r="W14" s="289"/>
      <c r="X14" s="290"/>
    </row>
    <row r="15" spans="1:25" ht="47.25" x14ac:dyDescent="0.2">
      <c r="A15" s="375">
        <v>2</v>
      </c>
      <c r="B15" s="264" t="s">
        <v>42</v>
      </c>
      <c r="C15" s="259">
        <v>3315</v>
      </c>
      <c r="D15" s="259">
        <v>5331</v>
      </c>
      <c r="E15" s="264">
        <v>53</v>
      </c>
      <c r="F15" s="259">
        <v>13</v>
      </c>
      <c r="G15" s="259">
        <v>33013001607</v>
      </c>
      <c r="H15" s="259" t="s">
        <v>314</v>
      </c>
      <c r="I15" s="259" t="s">
        <v>315</v>
      </c>
      <c r="J15" s="260" t="s">
        <v>316</v>
      </c>
      <c r="K15" s="261" t="s">
        <v>317</v>
      </c>
      <c r="L15" s="264" t="s">
        <v>137</v>
      </c>
      <c r="M15" s="259"/>
      <c r="N15" s="305">
        <v>500</v>
      </c>
      <c r="O15" s="264">
        <v>2025</v>
      </c>
      <c r="P15" s="306">
        <v>0</v>
      </c>
      <c r="Q15" s="305">
        <f t="shared" si="3"/>
        <v>500</v>
      </c>
      <c r="R15" s="351">
        <v>0</v>
      </c>
      <c r="S15" s="351">
        <v>0</v>
      </c>
      <c r="T15" s="351">
        <v>0</v>
      </c>
      <c r="U15" s="307">
        <v>500</v>
      </c>
      <c r="V15" s="305">
        <f t="shared" si="4"/>
        <v>0</v>
      </c>
      <c r="W15" s="289"/>
      <c r="X15" s="290"/>
    </row>
    <row r="16" spans="1:25" ht="156.75" customHeight="1" x14ac:dyDescent="0.3">
      <c r="A16" s="375">
        <v>3</v>
      </c>
      <c r="B16" s="264" t="s">
        <v>38</v>
      </c>
      <c r="C16" s="259">
        <v>3315</v>
      </c>
      <c r="D16" s="259">
        <v>5331</v>
      </c>
      <c r="E16" s="264">
        <v>53</v>
      </c>
      <c r="F16" s="259">
        <v>13</v>
      </c>
      <c r="G16" s="259">
        <v>33013001602</v>
      </c>
      <c r="H16" s="259" t="s">
        <v>318</v>
      </c>
      <c r="I16" s="259" t="s">
        <v>299</v>
      </c>
      <c r="J16" s="260" t="s">
        <v>319</v>
      </c>
      <c r="K16" s="261" t="s">
        <v>320</v>
      </c>
      <c r="L16" s="264" t="s">
        <v>137</v>
      </c>
      <c r="M16" s="259"/>
      <c r="N16" s="305">
        <v>2850</v>
      </c>
      <c r="O16" s="264">
        <v>2025</v>
      </c>
      <c r="P16" s="306">
        <v>0</v>
      </c>
      <c r="Q16" s="305">
        <f t="shared" si="3"/>
        <v>2850</v>
      </c>
      <c r="R16" s="351">
        <v>0</v>
      </c>
      <c r="S16" s="351">
        <v>0</v>
      </c>
      <c r="T16" s="351">
        <v>0</v>
      </c>
      <c r="U16" s="307">
        <v>2850</v>
      </c>
      <c r="V16" s="305">
        <f t="shared" si="4"/>
        <v>0</v>
      </c>
      <c r="W16" s="352"/>
      <c r="X16" s="290"/>
      <c r="Y16" s="291"/>
    </row>
    <row r="17" spans="1:24" s="295" customFormat="1" ht="33.75" customHeight="1" x14ac:dyDescent="0.25">
      <c r="A17" s="435" t="s">
        <v>324</v>
      </c>
      <c r="B17" s="435"/>
      <c r="C17" s="435"/>
      <c r="D17" s="435"/>
      <c r="E17" s="435"/>
      <c r="F17" s="435"/>
      <c r="G17" s="435"/>
      <c r="H17" s="435"/>
      <c r="I17" s="435"/>
      <c r="J17" s="435"/>
      <c r="K17" s="435"/>
      <c r="L17" s="435"/>
      <c r="M17" s="435"/>
      <c r="N17" s="304">
        <f>N13+N8</f>
        <v>11238</v>
      </c>
      <c r="O17" s="304"/>
      <c r="P17" s="304">
        <f t="shared" ref="P17:V17" si="5">SUM(P10:P16)</f>
        <v>0</v>
      </c>
      <c r="Q17" s="304">
        <f t="shared" si="5"/>
        <v>14741</v>
      </c>
      <c r="R17" s="304">
        <f t="shared" si="5"/>
        <v>0</v>
      </c>
      <c r="S17" s="304">
        <f t="shared" si="5"/>
        <v>0</v>
      </c>
      <c r="T17" s="304">
        <f t="shared" si="5"/>
        <v>0</v>
      </c>
      <c r="U17" s="304">
        <f t="shared" si="5"/>
        <v>14741</v>
      </c>
      <c r="V17" s="304">
        <f t="shared" si="5"/>
        <v>0</v>
      </c>
      <c r="W17" s="293"/>
      <c r="X17" s="294"/>
    </row>
  </sheetData>
  <mergeCells count="21">
    <mergeCell ref="V6:V7"/>
    <mergeCell ref="W6:W7"/>
    <mergeCell ref="A17:M17"/>
    <mergeCell ref="J6:J7"/>
    <mergeCell ref="K6:K7"/>
    <mergeCell ref="L6:L7"/>
    <mergeCell ref="M6:M7"/>
    <mergeCell ref="N6:N7"/>
    <mergeCell ref="O6:O7"/>
    <mergeCell ref="A5:R5"/>
    <mergeCell ref="A6:A7"/>
    <mergeCell ref="B6:B7"/>
    <mergeCell ref="C6:C7"/>
    <mergeCell ref="D6:D7"/>
    <mergeCell ref="E6:E7"/>
    <mergeCell ref="F6:F7"/>
    <mergeCell ref="G6:G7"/>
    <mergeCell ref="H6:H7"/>
    <mergeCell ref="I6:I7"/>
    <mergeCell ref="P6:P7"/>
    <mergeCell ref="Q6:U6"/>
  </mergeCells>
  <pageMargins left="0.39370078740157483" right="0.39370078740157483" top="0.78740157480314965" bottom="0.78740157480314965" header="0.31496062992125984" footer="0.31496062992125984"/>
  <pageSetup paperSize="9" scale="46" firstPageNumber="145" fitToHeight="0" orientation="landscape" useFirstPageNumber="1" r:id="rId1"/>
  <headerFooter>
    <oddFooter xml:space="preserve">&amp;L&amp;"Arial,Kurzíva"&amp;12Zastupitelstvo Olomouckého kraje 16.12.2024
10.1. - Rozpočet Olomouckého kraje na rok 2025 - návrh rozpočtu 
Příloha č. 5b) - Nové investice a opravy&amp;R&amp;"Arial,Kurzíva"&amp;11Strana &amp;P (celkem 205)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B7E60-7B5B-43CB-BF3E-F922728844AC}">
  <sheetPr>
    <tabColor rgb="FF7030A0"/>
    <outlinePr summaryBelow="0" summaryRight="0"/>
    <pageSetUpPr fitToPage="1"/>
  </sheetPr>
  <dimension ref="A1:X18"/>
  <sheetViews>
    <sheetView showGridLines="0" view="pageBreakPreview" zoomScale="70" zoomScaleNormal="70" zoomScaleSheetLayoutView="70" workbookViewId="0">
      <selection activeCell="K9" sqref="K9"/>
    </sheetView>
  </sheetViews>
  <sheetFormatPr defaultColWidth="9.140625" defaultRowHeight="12.75" outlineLevelCol="1" x14ac:dyDescent="0.2"/>
  <cols>
    <col min="1" max="1" width="5.85546875" style="268" customWidth="1"/>
    <col min="2" max="2" width="9.140625" style="268" collapsed="1"/>
    <col min="3" max="3" width="9.140625" style="268" hidden="1" customWidth="1" outlineLevel="1"/>
    <col min="4" max="4" width="5.7109375" style="268" hidden="1" customWidth="1" outlineLevel="1"/>
    <col min="5" max="5" width="8" style="268" customWidth="1" collapsed="1"/>
    <col min="6" max="6" width="6.5703125" style="268" hidden="1" customWidth="1" outlineLevel="1"/>
    <col min="7" max="7" width="15.7109375" style="268" hidden="1" customWidth="1" outlineLevel="1"/>
    <col min="8" max="8" width="13.140625" style="268" hidden="1" customWidth="1" outlineLevel="1"/>
    <col min="9" max="9" width="7.42578125" style="268" hidden="1" customWidth="1" outlineLevel="1"/>
    <col min="10" max="10" width="51.85546875" style="268" customWidth="1"/>
    <col min="11" max="11" width="62.42578125" style="268" customWidth="1"/>
    <col min="12" max="12" width="9.140625" style="268"/>
    <col min="13" max="13" width="9.85546875" style="268" customWidth="1"/>
    <col min="14" max="14" width="16.42578125" style="268" customWidth="1"/>
    <col min="15" max="15" width="16.5703125" style="268" bestFit="1" customWidth="1"/>
    <col min="16" max="16" width="12.7109375" style="268" customWidth="1"/>
    <col min="17" max="17" width="13.85546875" style="268" bestFit="1" customWidth="1"/>
    <col min="18" max="18" width="11.140625" style="268" bestFit="1" customWidth="1"/>
    <col min="19" max="19" width="13.85546875" style="268" bestFit="1" customWidth="1"/>
    <col min="20" max="20" width="12.140625" style="268" bestFit="1" customWidth="1"/>
    <col min="21" max="21" width="13.85546875" style="268" bestFit="1" customWidth="1"/>
    <col min="22" max="22" width="16" style="268" customWidth="1"/>
    <col min="23" max="23" width="25.7109375" style="268" customWidth="1"/>
    <col min="24" max="24" width="3.5703125" style="268" customWidth="1"/>
    <col min="25" max="16384" width="9.140625" style="268"/>
  </cols>
  <sheetData>
    <row r="1" spans="1:24" s="251" customFormat="1" ht="26.25" customHeight="1" x14ac:dyDescent="0.2">
      <c r="A1" s="246" t="s">
        <v>264</v>
      </c>
      <c r="B1" s="236"/>
      <c r="C1" s="236"/>
      <c r="D1" s="236"/>
      <c r="E1" s="236"/>
      <c r="F1" s="236"/>
      <c r="G1" s="236"/>
      <c r="H1" s="247"/>
      <c r="I1" s="248"/>
      <c r="J1" s="236"/>
      <c r="K1" s="249"/>
      <c r="L1" s="209"/>
      <c r="M1" s="112"/>
      <c r="N1" s="111"/>
      <c r="O1" s="209"/>
      <c r="P1" s="111"/>
      <c r="Q1" s="111"/>
      <c r="R1" s="110"/>
      <c r="S1" s="109"/>
      <c r="T1" s="250"/>
    </row>
    <row r="2" spans="1:24" s="251" customFormat="1" ht="15.75" x14ac:dyDescent="0.2">
      <c r="A2" s="237" t="s">
        <v>20</v>
      </c>
      <c r="B2" s="237"/>
      <c r="C2" s="237"/>
      <c r="D2" s="252"/>
      <c r="E2" s="237"/>
      <c r="F2" s="237"/>
      <c r="G2" s="237"/>
      <c r="J2" s="237" t="s">
        <v>265</v>
      </c>
      <c r="K2" s="253" t="s">
        <v>266</v>
      </c>
      <c r="L2" s="209"/>
      <c r="M2" s="101"/>
      <c r="N2" s="100"/>
      <c r="O2" s="209"/>
      <c r="P2" s="100"/>
      <c r="Q2" s="100"/>
      <c r="R2" s="100"/>
      <c r="S2" s="99"/>
      <c r="T2" s="250"/>
    </row>
    <row r="3" spans="1:24" s="251" customFormat="1" ht="17.25" customHeight="1" x14ac:dyDescent="0.2">
      <c r="A3" s="237"/>
      <c r="B3" s="237"/>
      <c r="C3" s="237"/>
      <c r="D3" s="252"/>
      <c r="E3" s="237"/>
      <c r="F3" s="237"/>
      <c r="G3" s="237"/>
      <c r="I3" s="254"/>
      <c r="J3" s="237" t="s">
        <v>56</v>
      </c>
      <c r="K3" s="249"/>
      <c r="L3" s="209"/>
      <c r="M3" s="101"/>
      <c r="N3" s="100"/>
      <c r="O3" s="209"/>
      <c r="P3" s="100"/>
      <c r="Q3" s="100"/>
      <c r="R3" s="209"/>
      <c r="S3" s="99"/>
      <c r="T3" s="250"/>
    </row>
    <row r="4" spans="1:24" s="251" customFormat="1" ht="17.25" customHeight="1" x14ac:dyDescent="0.2">
      <c r="A4" s="238"/>
      <c r="B4" s="238"/>
      <c r="C4" s="238"/>
      <c r="D4" s="238"/>
      <c r="E4" s="238"/>
      <c r="F4" s="238"/>
      <c r="G4" s="238"/>
      <c r="H4" s="238"/>
      <c r="I4" s="255"/>
      <c r="J4" s="238"/>
      <c r="K4" s="249"/>
      <c r="L4" s="209"/>
      <c r="M4" s="101"/>
      <c r="N4" s="100"/>
      <c r="O4" s="209"/>
      <c r="P4" s="100"/>
      <c r="Q4" s="100"/>
      <c r="S4" s="99"/>
      <c r="T4" s="250"/>
      <c r="V4" s="215" t="s">
        <v>17</v>
      </c>
    </row>
    <row r="5" spans="1:24" s="251" customFormat="1" ht="25.5" customHeight="1" x14ac:dyDescent="0.2">
      <c r="A5" s="413" t="s">
        <v>267</v>
      </c>
      <c r="B5" s="414"/>
      <c r="C5" s="414"/>
      <c r="D5" s="414"/>
      <c r="E5" s="414"/>
      <c r="F5" s="414"/>
      <c r="G5" s="414"/>
      <c r="H5" s="414"/>
      <c r="I5" s="414"/>
      <c r="J5" s="414"/>
      <c r="K5" s="414"/>
      <c r="L5" s="414"/>
      <c r="M5" s="414"/>
      <c r="N5" s="414"/>
      <c r="O5" s="414"/>
      <c r="P5" s="414"/>
      <c r="Q5" s="414"/>
      <c r="R5" s="414"/>
      <c r="S5" s="216"/>
      <c r="T5" s="256"/>
      <c r="U5" s="256"/>
      <c r="V5" s="257"/>
      <c r="W5" s="257"/>
    </row>
    <row r="6" spans="1:24" s="251" customFormat="1" ht="22.5" customHeight="1" x14ac:dyDescent="0.2">
      <c r="A6" s="415" t="s">
        <v>0</v>
      </c>
      <c r="B6" s="415" t="s">
        <v>1</v>
      </c>
      <c r="C6" s="406" t="s">
        <v>3</v>
      </c>
      <c r="D6" s="406" t="s">
        <v>4</v>
      </c>
      <c r="E6" s="406" t="s">
        <v>19</v>
      </c>
      <c r="F6" s="406" t="s">
        <v>5</v>
      </c>
      <c r="G6" s="406" t="s">
        <v>2</v>
      </c>
      <c r="H6" s="428" t="s">
        <v>132</v>
      </c>
      <c r="I6" s="430" t="s">
        <v>133</v>
      </c>
      <c r="J6" s="406" t="s">
        <v>6</v>
      </c>
      <c r="K6" s="408" t="s">
        <v>7</v>
      </c>
      <c r="L6" s="410" t="s">
        <v>134</v>
      </c>
      <c r="M6" s="409" t="s">
        <v>9</v>
      </c>
      <c r="N6" s="408" t="s">
        <v>14</v>
      </c>
      <c r="O6" s="408" t="s">
        <v>10</v>
      </c>
      <c r="P6" s="403" t="s">
        <v>23</v>
      </c>
      <c r="Q6" s="420" t="s">
        <v>22</v>
      </c>
      <c r="R6" s="420"/>
      <c r="S6" s="420"/>
      <c r="T6" s="420"/>
      <c r="U6" s="420"/>
      <c r="V6" s="403" t="s">
        <v>24</v>
      </c>
      <c r="W6" s="403" t="s">
        <v>11</v>
      </c>
    </row>
    <row r="7" spans="1:24" s="249" customFormat="1" ht="38.25" x14ac:dyDescent="0.2">
      <c r="A7" s="416"/>
      <c r="B7" s="416"/>
      <c r="C7" s="407"/>
      <c r="D7" s="407"/>
      <c r="E7" s="407"/>
      <c r="F7" s="407"/>
      <c r="G7" s="407"/>
      <c r="H7" s="429"/>
      <c r="I7" s="428"/>
      <c r="J7" s="407"/>
      <c r="K7" s="409"/>
      <c r="L7" s="411"/>
      <c r="M7" s="412"/>
      <c r="N7" s="409"/>
      <c r="O7" s="409"/>
      <c r="P7" s="404"/>
      <c r="Q7" s="219" t="s">
        <v>15</v>
      </c>
      <c r="R7" s="219" t="s">
        <v>21</v>
      </c>
      <c r="S7" s="219" t="s">
        <v>135</v>
      </c>
      <c r="T7" s="219" t="s">
        <v>136</v>
      </c>
      <c r="U7" s="219" t="s">
        <v>12</v>
      </c>
      <c r="V7" s="404"/>
      <c r="W7" s="404"/>
    </row>
    <row r="8" spans="1:24" ht="105" x14ac:dyDescent="0.2">
      <c r="A8" s="269">
        <v>1</v>
      </c>
      <c r="B8" s="269" t="s">
        <v>38</v>
      </c>
      <c r="C8" s="378" t="s">
        <v>473</v>
      </c>
      <c r="D8" s="378" t="s">
        <v>474</v>
      </c>
      <c r="E8" s="200" t="s">
        <v>475</v>
      </c>
      <c r="F8" s="378" t="s">
        <v>476</v>
      </c>
      <c r="G8" s="378" t="s">
        <v>477</v>
      </c>
      <c r="H8" s="377" t="s">
        <v>274</v>
      </c>
      <c r="I8" s="270" t="s">
        <v>273</v>
      </c>
      <c r="J8" s="271" t="s">
        <v>275</v>
      </c>
      <c r="K8" s="272" t="s">
        <v>276</v>
      </c>
      <c r="L8" s="273" t="s">
        <v>142</v>
      </c>
      <c r="M8" s="274"/>
      <c r="N8" s="346">
        <v>12500</v>
      </c>
      <c r="O8" s="269" t="s">
        <v>182</v>
      </c>
      <c r="P8" s="275">
        <v>0</v>
      </c>
      <c r="Q8" s="346">
        <f t="shared" ref="Q8:Q12" si="0">SUM(R8:U8)</f>
        <v>6500</v>
      </c>
      <c r="R8" s="347">
        <v>0</v>
      </c>
      <c r="S8" s="347">
        <v>0</v>
      </c>
      <c r="T8" s="347">
        <v>0</v>
      </c>
      <c r="U8" s="348">
        <v>6500</v>
      </c>
      <c r="V8" s="349">
        <f>N8-P8-Q8</f>
        <v>6000</v>
      </c>
      <c r="W8" s="276"/>
      <c r="X8" s="277"/>
    </row>
    <row r="9" spans="1:24" ht="47.25" x14ac:dyDescent="0.2">
      <c r="A9" s="269">
        <v>2</v>
      </c>
      <c r="B9" s="269" t="s">
        <v>38</v>
      </c>
      <c r="C9" s="378" t="s">
        <v>473</v>
      </c>
      <c r="D9" s="378" t="s">
        <v>478</v>
      </c>
      <c r="E9" s="200" t="s">
        <v>479</v>
      </c>
      <c r="F9" s="378" t="s">
        <v>476</v>
      </c>
      <c r="G9" s="378" t="s">
        <v>480</v>
      </c>
      <c r="H9" s="377" t="s">
        <v>277</v>
      </c>
      <c r="I9" s="270" t="s">
        <v>273</v>
      </c>
      <c r="J9" s="271" t="s">
        <v>278</v>
      </c>
      <c r="K9" s="272" t="s">
        <v>279</v>
      </c>
      <c r="L9" s="273" t="s">
        <v>137</v>
      </c>
      <c r="M9" s="274"/>
      <c r="N9" s="346">
        <v>1500</v>
      </c>
      <c r="O9" s="269" t="s">
        <v>280</v>
      </c>
      <c r="P9" s="275">
        <v>0</v>
      </c>
      <c r="Q9" s="346">
        <f t="shared" si="0"/>
        <v>1500</v>
      </c>
      <c r="R9" s="347">
        <v>0</v>
      </c>
      <c r="S9" s="347">
        <v>0</v>
      </c>
      <c r="T9" s="347">
        <v>0</v>
      </c>
      <c r="U9" s="348">
        <v>1500</v>
      </c>
      <c r="V9" s="349">
        <f>N9-P9-Q9</f>
        <v>0</v>
      </c>
      <c r="W9" s="276"/>
      <c r="X9" s="277"/>
    </row>
    <row r="10" spans="1:24" ht="60" x14ac:dyDescent="0.2">
      <c r="A10" s="269">
        <v>3</v>
      </c>
      <c r="B10" s="269" t="s">
        <v>38</v>
      </c>
      <c r="C10" s="378" t="s">
        <v>473</v>
      </c>
      <c r="D10" s="378" t="s">
        <v>478</v>
      </c>
      <c r="E10" s="200" t="s">
        <v>479</v>
      </c>
      <c r="F10" s="378" t="s">
        <v>476</v>
      </c>
      <c r="G10" s="378" t="s">
        <v>480</v>
      </c>
      <c r="H10" s="377" t="s">
        <v>281</v>
      </c>
      <c r="I10" s="270" t="s">
        <v>273</v>
      </c>
      <c r="J10" s="271" t="s">
        <v>282</v>
      </c>
      <c r="K10" s="272" t="s">
        <v>283</v>
      </c>
      <c r="L10" s="273" t="s">
        <v>137</v>
      </c>
      <c r="M10" s="274"/>
      <c r="N10" s="346">
        <v>1000</v>
      </c>
      <c r="O10" s="269" t="s">
        <v>186</v>
      </c>
      <c r="P10" s="275">
        <v>0</v>
      </c>
      <c r="Q10" s="346">
        <f t="shared" si="0"/>
        <v>1000</v>
      </c>
      <c r="R10" s="347">
        <v>0</v>
      </c>
      <c r="S10" s="347">
        <v>0</v>
      </c>
      <c r="T10" s="347">
        <v>0</v>
      </c>
      <c r="U10" s="348">
        <v>1000</v>
      </c>
      <c r="V10" s="349">
        <f>N10-P10-Q10</f>
        <v>0</v>
      </c>
      <c r="W10" s="276"/>
      <c r="X10" s="277"/>
    </row>
    <row r="11" spans="1:24" ht="43.5" customHeight="1" x14ac:dyDescent="0.2">
      <c r="A11" s="269">
        <v>4</v>
      </c>
      <c r="B11" s="269" t="s">
        <v>38</v>
      </c>
      <c r="C11" s="378" t="s">
        <v>473</v>
      </c>
      <c r="D11" s="378" t="s">
        <v>478</v>
      </c>
      <c r="E11" s="200" t="s">
        <v>479</v>
      </c>
      <c r="F11" s="378" t="s">
        <v>476</v>
      </c>
      <c r="G11" s="378" t="s">
        <v>480</v>
      </c>
      <c r="H11" s="377" t="s">
        <v>284</v>
      </c>
      <c r="I11" s="270" t="s">
        <v>273</v>
      </c>
      <c r="J11" s="271" t="s">
        <v>285</v>
      </c>
      <c r="K11" s="272" t="s">
        <v>286</v>
      </c>
      <c r="L11" s="273" t="s">
        <v>137</v>
      </c>
      <c r="M11" s="274"/>
      <c r="N11" s="346">
        <v>850</v>
      </c>
      <c r="O11" s="269" t="s">
        <v>186</v>
      </c>
      <c r="P11" s="275">
        <v>0</v>
      </c>
      <c r="Q11" s="346">
        <f t="shared" si="0"/>
        <v>850</v>
      </c>
      <c r="R11" s="347">
        <v>0</v>
      </c>
      <c r="S11" s="347">
        <v>0</v>
      </c>
      <c r="T11" s="347">
        <v>0</v>
      </c>
      <c r="U11" s="348">
        <v>850</v>
      </c>
      <c r="V11" s="349">
        <f>N11-P11-Q11</f>
        <v>0</v>
      </c>
      <c r="W11" s="276"/>
      <c r="X11" s="277"/>
    </row>
    <row r="12" spans="1:24" ht="41.25" customHeight="1" x14ac:dyDescent="0.2">
      <c r="A12" s="269">
        <v>5</v>
      </c>
      <c r="B12" s="269" t="s">
        <v>38</v>
      </c>
      <c r="C12" s="378" t="s">
        <v>473</v>
      </c>
      <c r="D12" s="378" t="s">
        <v>478</v>
      </c>
      <c r="E12" s="200" t="s">
        <v>479</v>
      </c>
      <c r="F12" s="378" t="s">
        <v>476</v>
      </c>
      <c r="G12" s="378" t="s">
        <v>480</v>
      </c>
      <c r="H12" s="377" t="s">
        <v>287</v>
      </c>
      <c r="I12" s="270" t="s">
        <v>273</v>
      </c>
      <c r="J12" s="271" t="s">
        <v>288</v>
      </c>
      <c r="K12" s="272" t="s">
        <v>289</v>
      </c>
      <c r="L12" s="273" t="s">
        <v>137</v>
      </c>
      <c r="M12" s="274"/>
      <c r="N12" s="346">
        <v>316</v>
      </c>
      <c r="O12" s="269" t="s">
        <v>186</v>
      </c>
      <c r="P12" s="275">
        <v>0</v>
      </c>
      <c r="Q12" s="346">
        <f t="shared" si="0"/>
        <v>316</v>
      </c>
      <c r="R12" s="347">
        <v>0</v>
      </c>
      <c r="S12" s="347">
        <v>0</v>
      </c>
      <c r="T12" s="347">
        <v>0</v>
      </c>
      <c r="U12" s="348">
        <v>316</v>
      </c>
      <c r="V12" s="349">
        <f>N12-P12-Q12</f>
        <v>0</v>
      </c>
      <c r="W12" s="276"/>
      <c r="X12" s="277"/>
    </row>
    <row r="13" spans="1:24" ht="57.75" customHeight="1" x14ac:dyDescent="0.2">
      <c r="A13" s="269">
        <v>6</v>
      </c>
      <c r="B13" s="269" t="s">
        <v>38</v>
      </c>
      <c r="C13" s="378" t="s">
        <v>473</v>
      </c>
      <c r="D13" s="378" t="s">
        <v>478</v>
      </c>
      <c r="E13" s="200" t="s">
        <v>479</v>
      </c>
      <c r="F13" s="378" t="s">
        <v>476</v>
      </c>
      <c r="G13" s="378" t="s">
        <v>480</v>
      </c>
      <c r="H13" s="377" t="s">
        <v>290</v>
      </c>
      <c r="I13" s="270" t="s">
        <v>273</v>
      </c>
      <c r="J13" s="271" t="s">
        <v>291</v>
      </c>
      <c r="K13" s="272" t="s">
        <v>292</v>
      </c>
      <c r="L13" s="273" t="s">
        <v>137</v>
      </c>
      <c r="M13" s="274"/>
      <c r="N13" s="346">
        <v>555</v>
      </c>
      <c r="O13" s="269" t="s">
        <v>143</v>
      </c>
      <c r="P13" s="275">
        <v>0</v>
      </c>
      <c r="Q13" s="346">
        <f t="shared" ref="Q13" si="1">SUM(R13:U13)</f>
        <v>555</v>
      </c>
      <c r="R13" s="347">
        <v>0</v>
      </c>
      <c r="S13" s="347">
        <v>0</v>
      </c>
      <c r="T13" s="347">
        <v>555</v>
      </c>
      <c r="U13" s="348">
        <v>0</v>
      </c>
      <c r="V13" s="349">
        <f t="shared" ref="V13" si="2">N13-P13-Q13</f>
        <v>0</v>
      </c>
      <c r="W13" s="279" t="s">
        <v>293</v>
      </c>
      <c r="X13" s="277"/>
    </row>
    <row r="14" spans="1:24" s="283" customFormat="1" ht="39.75" customHeight="1" x14ac:dyDescent="0.2">
      <c r="A14" s="436" t="s">
        <v>294</v>
      </c>
      <c r="B14" s="436"/>
      <c r="C14" s="437"/>
      <c r="D14" s="437"/>
      <c r="E14" s="437"/>
      <c r="F14" s="437"/>
      <c r="G14" s="437"/>
      <c r="H14" s="436"/>
      <c r="I14" s="436"/>
      <c r="J14" s="436"/>
      <c r="K14" s="436"/>
      <c r="L14" s="436"/>
      <c r="M14" s="436"/>
      <c r="N14" s="350">
        <f>SUM(N8:N13)</f>
        <v>16721</v>
      </c>
      <c r="O14" s="310"/>
      <c r="P14" s="280">
        <f t="shared" ref="P14:V14" si="3">SUM(P8:P13)</f>
        <v>0</v>
      </c>
      <c r="Q14" s="350">
        <f t="shared" si="3"/>
        <v>10721</v>
      </c>
      <c r="R14" s="350">
        <f t="shared" si="3"/>
        <v>0</v>
      </c>
      <c r="S14" s="350">
        <f t="shared" si="3"/>
        <v>0</v>
      </c>
      <c r="T14" s="350">
        <f t="shared" si="3"/>
        <v>555</v>
      </c>
      <c r="U14" s="350">
        <f t="shared" si="3"/>
        <v>10166</v>
      </c>
      <c r="V14" s="350">
        <f t="shared" si="3"/>
        <v>6000</v>
      </c>
      <c r="W14" s="281"/>
      <c r="X14" s="282"/>
    </row>
    <row r="15" spans="1:24" x14ac:dyDescent="0.2">
      <c r="P15" s="284"/>
      <c r="Q15" s="284"/>
      <c r="R15" s="284"/>
      <c r="S15" s="284"/>
      <c r="T15" s="284"/>
      <c r="U15" s="284"/>
      <c r="V15" s="284"/>
    </row>
    <row r="18" spans="14:14" x14ac:dyDescent="0.2">
      <c r="N18" s="284">
        <f>138736-1000+483</f>
        <v>138219</v>
      </c>
    </row>
  </sheetData>
  <mergeCells count="21">
    <mergeCell ref="A5:R5"/>
    <mergeCell ref="A6:A7"/>
    <mergeCell ref="B6:B7"/>
    <mergeCell ref="C6:C7"/>
    <mergeCell ref="D6:D7"/>
    <mergeCell ref="E6:E7"/>
    <mergeCell ref="F6:F7"/>
    <mergeCell ref="G6:G7"/>
    <mergeCell ref="H6:H7"/>
    <mergeCell ref="I6:I7"/>
    <mergeCell ref="P6:P7"/>
    <mergeCell ref="Q6:U6"/>
    <mergeCell ref="V6:V7"/>
    <mergeCell ref="W6:W7"/>
    <mergeCell ref="A14:M14"/>
    <mergeCell ref="J6:J7"/>
    <mergeCell ref="K6:K7"/>
    <mergeCell ref="L6:L7"/>
    <mergeCell ref="M6:M7"/>
    <mergeCell ref="N6:N7"/>
    <mergeCell ref="O6:O7"/>
  </mergeCells>
  <pageMargins left="0.39370078740157483" right="0.39370078740157483" top="0.78740157480314965" bottom="0.78740157480314965" header="0.31496062992125984" footer="0.31496062992125984"/>
  <pageSetup paperSize="9" scale="46" firstPageNumber="146" fitToHeight="0" orientation="landscape" useFirstPageNumber="1" r:id="rId1"/>
  <headerFooter>
    <oddFooter xml:space="preserve">&amp;L&amp;"Arial,Kurzíva"&amp;12Zastupitelstvo Olomouckého kraje 16.12.2024
10.1. - Rozpočet Olomouckého kraje na rok 2025 - návrh rozpočtu 
Příloha č. 5b) - Nové investice a opravy&amp;R&amp;"Arial,Kurzíva"&amp;11Strana &amp;P (celkem 205)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13</vt:i4>
      </vt:variant>
      <vt:variant>
        <vt:lpstr>Pojmenované oblasti</vt:lpstr>
      </vt:variant>
      <vt:variant>
        <vt:i4>25</vt:i4>
      </vt:variant>
    </vt:vector>
  </HeadingPairs>
  <TitlesOfParts>
    <vt:vector size="38" baseType="lpstr">
      <vt:lpstr>Souhrn</vt:lpstr>
      <vt:lpstr>ORJ 10 - školství - žádanky</vt:lpstr>
      <vt:lpstr>ORJ 17 - školství - žádanky </vt:lpstr>
      <vt:lpstr>ORJ 17 školství - nové </vt:lpstr>
      <vt:lpstr>ORJ 11 - sociální - žádanky</vt:lpstr>
      <vt:lpstr>ORJ 17 - sociální - žádanky</vt:lpstr>
      <vt:lpstr>ORJ 12 - doprava</vt:lpstr>
      <vt:lpstr>ORJ 13 - kultura - žádanky</vt:lpstr>
      <vt:lpstr>ORJ 14 zdrav - žádanky </vt:lpstr>
      <vt:lpstr>ORJ 17 zdrav - žádanky</vt:lpstr>
      <vt:lpstr>Oblast KÚOK - ORJ 03</vt:lpstr>
      <vt:lpstr>Oblast IT - ORJ 06 </vt:lpstr>
      <vt:lpstr>Oblast krizového řízení ORJ 18 </vt:lpstr>
      <vt:lpstr>'Oblast IT - ORJ 06 '!Názvy_tisku</vt:lpstr>
      <vt:lpstr>'Oblast krizového řízení ORJ 18 '!Názvy_tisku</vt:lpstr>
      <vt:lpstr>'Oblast KÚOK - ORJ 03'!Názvy_tisku</vt:lpstr>
      <vt:lpstr>'ORJ 10 - školství - žádanky'!Názvy_tisku</vt:lpstr>
      <vt:lpstr>'ORJ 11 - sociální - žádanky'!Názvy_tisku</vt:lpstr>
      <vt:lpstr>'ORJ 12 - doprava'!Názvy_tisku</vt:lpstr>
      <vt:lpstr>'ORJ 13 - kultura - žádanky'!Názvy_tisku</vt:lpstr>
      <vt:lpstr>'ORJ 14 zdrav - žádanky '!Názvy_tisku</vt:lpstr>
      <vt:lpstr>'ORJ 17 - sociální - žádanky'!Názvy_tisku</vt:lpstr>
      <vt:lpstr>'ORJ 17 - školství - žádanky '!Názvy_tisku</vt:lpstr>
      <vt:lpstr>'ORJ 17 školství - nové '!Názvy_tisku</vt:lpstr>
      <vt:lpstr>'ORJ 17 zdrav - žádanky'!Názvy_tisku</vt:lpstr>
      <vt:lpstr>'Oblast IT - ORJ 06 '!Oblast_tisku</vt:lpstr>
      <vt:lpstr>'Oblast krizového řízení ORJ 18 '!Oblast_tisku</vt:lpstr>
      <vt:lpstr>'Oblast KÚOK - ORJ 03'!Oblast_tisku</vt:lpstr>
      <vt:lpstr>'ORJ 10 - školství - žádanky'!Oblast_tisku</vt:lpstr>
      <vt:lpstr>'ORJ 11 - sociální - žádanky'!Oblast_tisku</vt:lpstr>
      <vt:lpstr>'ORJ 12 - doprava'!Oblast_tisku</vt:lpstr>
      <vt:lpstr>'ORJ 13 - kultura - žádanky'!Oblast_tisku</vt:lpstr>
      <vt:lpstr>'ORJ 14 zdrav - žádanky '!Oblast_tisku</vt:lpstr>
      <vt:lpstr>'ORJ 17 - sociální - žádanky'!Oblast_tisku</vt:lpstr>
      <vt:lpstr>'ORJ 17 - školství - žádanky '!Oblast_tisku</vt:lpstr>
      <vt:lpstr>'ORJ 17 školství - nové '!Oblast_tisku</vt:lpstr>
      <vt:lpstr>'ORJ 17 zdrav - žádanky'!Oblast_tisku</vt:lpstr>
      <vt:lpstr>Souhrn!Oblast_tisku</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Kypusová Marta</dc:creator>
  <cp:lastModifiedBy>Foret Oldřich</cp:lastModifiedBy>
  <cp:lastPrinted>2024-11-27T07:44:38Z</cp:lastPrinted>
  <dcterms:created xsi:type="dcterms:W3CDTF">2016-08-02T13:34:52Z</dcterms:created>
  <dcterms:modified xsi:type="dcterms:W3CDTF">2024-11-27T07:46:40Z</dcterms:modified>
</cp:coreProperties>
</file>