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OdRF\Rozpočet Olomouckého kraje\2025\ZOK 16.12.2024\"/>
    </mc:Choice>
  </mc:AlternateContent>
  <xr:revisionPtr revIDLastSave="0" documentId="13_ncr:1_{C11D24F7-3A73-4265-9BDE-157B90641080}" xr6:coauthVersionLast="47" xr6:coauthVersionMax="47" xr10:uidLastSave="{00000000-0000-0000-0000-000000000000}"/>
  <bookViews>
    <workbookView xWindow="-120" yWindow="-120" windowWidth="29040" windowHeight="15840" tabRatio="804" xr2:uid="{00000000-000D-0000-FFFF-FFFF00000000}"/>
  </bookViews>
  <sheets>
    <sheet name="Souhrn" sheetId="6" r:id="rId1"/>
    <sheet name="ORJ 17  školství " sheetId="3" r:id="rId2"/>
    <sheet name="ORJ 17 sociální " sheetId="2" r:id="rId3"/>
    <sheet name="ORJ 17 doprava " sheetId="5" r:id="rId4"/>
    <sheet name="ORJ 17 kultura " sheetId="1" r:id="rId5"/>
    <sheet name="ORJ 14 zdravotnictví " sheetId="10" r:id="rId6"/>
    <sheet name="ORJ 17 - zdravotnictví " sheetId="4" r:id="rId7"/>
    <sheet name="ORJ 17 zdrav. SMN " sheetId="9" r:id="rId8"/>
  </sheets>
  <definedNames>
    <definedName name="_xlnm._FilterDatabase" localSheetId="5" hidden="1">'ORJ 14 zdravotnictví '!$B$1:$B$38</definedName>
    <definedName name="_xlnm._FilterDatabase" localSheetId="1" hidden="1">'ORJ 17  školství '!$B$1:$B$68</definedName>
    <definedName name="_xlnm._FilterDatabase" localSheetId="6" hidden="1">'ORJ 17 - zdravotnictví '!$B$1:$B$38</definedName>
    <definedName name="_xlnm._FilterDatabase" localSheetId="3" hidden="1">'ORJ 17 doprava '!$B$1:$B$44</definedName>
    <definedName name="_xlnm._FilterDatabase" localSheetId="4" hidden="1">'ORJ 17 kultura '!$B$1:$B$36</definedName>
    <definedName name="_xlnm._FilterDatabase" localSheetId="2" hidden="1">'ORJ 17 sociální '!$B$1:$B$65</definedName>
    <definedName name="_xlnm._FilterDatabase" localSheetId="7" hidden="1">'ORJ 17 zdrav. SMN '!$B$1:$B$40</definedName>
    <definedName name="_xlnm.Print_Titles" localSheetId="5">'ORJ 14 zdravotnictví '!$1:$7</definedName>
    <definedName name="_xlnm.Print_Titles" localSheetId="1">'ORJ 17  školství '!$1:$7</definedName>
    <definedName name="_xlnm.Print_Titles" localSheetId="6">'ORJ 17 - zdravotnictví '!$1:$7</definedName>
    <definedName name="_xlnm.Print_Titles" localSheetId="3">'ORJ 17 doprava '!$1:$7</definedName>
    <definedName name="_xlnm.Print_Titles" localSheetId="4">'ORJ 17 kultura '!$1:$7</definedName>
    <definedName name="_xlnm.Print_Titles" localSheetId="2">'ORJ 17 sociální '!$1:$7</definedName>
    <definedName name="_xlnm.Print_Titles" localSheetId="7">'ORJ 17 zdrav. SMN '!$1:$7</definedName>
    <definedName name="_xlnm.Print_Area" localSheetId="5">'ORJ 14 zdravotnictví '!$A$1:$S$16</definedName>
    <definedName name="_xlnm.Print_Area" localSheetId="1">'ORJ 17  školství '!$A$1:$S$46</definedName>
    <definedName name="_xlnm.Print_Area" localSheetId="6">'ORJ 17 - zdravotnictví '!$A$1:$S$16</definedName>
    <definedName name="_xlnm.Print_Area" localSheetId="3">'ORJ 17 doprava '!$A$1:$S$37</definedName>
    <definedName name="_xlnm.Print_Area" localSheetId="4">'ORJ 17 kultura '!$A$1:$S$18</definedName>
    <definedName name="_xlnm.Print_Area" localSheetId="2">'ORJ 17 sociální '!$A$1:$S$46</definedName>
    <definedName name="_xlnm.Print_Area" localSheetId="7">'ORJ 17 zdrav. SMN '!$A$1:$T$18</definedName>
    <definedName name="_xlnm.Print_Area" localSheetId="0">Souhrn!$A$1:$H$23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6" i="3" l="1"/>
  <c r="Q32" i="3"/>
  <c r="Q22" i="3"/>
  <c r="Q8" i="3"/>
  <c r="P9" i="9" l="1"/>
  <c r="P8" i="9" s="1"/>
  <c r="Q8" i="9"/>
  <c r="R8" i="9"/>
  <c r="N8" i="9"/>
  <c r="L8" i="9"/>
  <c r="O13" i="9"/>
  <c r="S13" i="9" s="1"/>
  <c r="Q41" i="3" l="1"/>
  <c r="Q12" i="4"/>
  <c r="Q8" i="4"/>
  <c r="Q12" i="1"/>
  <c r="Q8" i="1"/>
  <c r="Q32" i="5"/>
  <c r="Q19" i="5"/>
  <c r="Q8" i="5"/>
  <c r="Q19" i="3"/>
  <c r="L19" i="3"/>
  <c r="O12" i="3" l="1"/>
  <c r="R12" i="3" s="1"/>
  <c r="O17" i="9" l="1"/>
  <c r="O16" i="9"/>
  <c r="O15" i="9"/>
  <c r="O12" i="9"/>
  <c r="O11" i="9"/>
  <c r="O10" i="9"/>
  <c r="Q37" i="2" l="1"/>
  <c r="Q8" i="2"/>
  <c r="O30" i="3"/>
  <c r="R30" i="3" s="1"/>
  <c r="L8" i="2"/>
  <c r="N8" i="2"/>
  <c r="D25" i="6" l="1"/>
  <c r="E25" i="6"/>
  <c r="D26" i="6"/>
  <c r="E26" i="6"/>
  <c r="F26" i="6"/>
  <c r="D27" i="6"/>
  <c r="E27" i="6"/>
  <c r="F27" i="6"/>
  <c r="C27" i="6"/>
  <c r="C26" i="6"/>
  <c r="C25" i="6"/>
  <c r="G16" i="6" l="1"/>
  <c r="P41" i="3"/>
  <c r="N41" i="3"/>
  <c r="L41" i="3"/>
  <c r="Q29" i="2" l="1"/>
  <c r="P29" i="2"/>
  <c r="N29" i="2"/>
  <c r="L29" i="2"/>
  <c r="O39" i="3" l="1"/>
  <c r="R39" i="3" s="1"/>
  <c r="O43" i="3" l="1"/>
  <c r="R43" i="3" s="1"/>
  <c r="O44" i="3"/>
  <c r="R44" i="3" s="1"/>
  <c r="O45" i="3"/>
  <c r="R45" i="3" s="1"/>
  <c r="O28" i="2"/>
  <c r="R28" i="2" s="1"/>
  <c r="H16" i="6" l="1"/>
  <c r="R12" i="10" l="1"/>
  <c r="Q12" i="10"/>
  <c r="P12" i="10"/>
  <c r="P16" i="10" s="1"/>
  <c r="O12" i="10"/>
  <c r="N12" i="10"/>
  <c r="L12" i="10"/>
  <c r="O11" i="10"/>
  <c r="R11" i="10" s="1"/>
  <c r="O10" i="10"/>
  <c r="O8" i="10" s="1"/>
  <c r="O16" i="10" s="1"/>
  <c r="O9" i="10"/>
  <c r="R9" i="10" s="1"/>
  <c r="Q8" i="10"/>
  <c r="Q16" i="10" s="1"/>
  <c r="P8" i="10"/>
  <c r="N8" i="10"/>
  <c r="N16" i="10" s="1"/>
  <c r="L8" i="10"/>
  <c r="L16" i="10" s="1"/>
  <c r="O44" i="2"/>
  <c r="R44" i="2" s="1"/>
  <c r="H18" i="6"/>
  <c r="O25" i="5"/>
  <c r="O26" i="5"/>
  <c r="O27" i="5"/>
  <c r="O28" i="5"/>
  <c r="R10" i="10" l="1"/>
  <c r="R8" i="10" s="1"/>
  <c r="R16" i="10" s="1"/>
  <c r="O34" i="3"/>
  <c r="R34" i="3" s="1"/>
  <c r="O40" i="3" l="1"/>
  <c r="R40" i="3" s="1"/>
  <c r="P8" i="3" l="1"/>
  <c r="N8" i="3"/>
  <c r="L8" i="3"/>
  <c r="O21" i="3" l="1"/>
  <c r="R21" i="3" s="1"/>
  <c r="O15" i="1"/>
  <c r="R15" i="1" s="1"/>
  <c r="L14" i="9"/>
  <c r="O9" i="9"/>
  <c r="O8" i="9" s="1"/>
  <c r="O11" i="3" l="1"/>
  <c r="R11" i="3" s="1"/>
  <c r="L32" i="5" l="1"/>
  <c r="L19" i="5" l="1"/>
  <c r="R8" i="5"/>
  <c r="P8" i="5"/>
  <c r="N8" i="5"/>
  <c r="L37" i="2"/>
  <c r="L33" i="2"/>
  <c r="N32" i="3"/>
  <c r="L32" i="3"/>
  <c r="P22" i="3"/>
  <c r="N22" i="3"/>
  <c r="L22" i="3"/>
  <c r="N19" i="3"/>
  <c r="O42" i="3"/>
  <c r="P32" i="3"/>
  <c r="O17" i="5"/>
  <c r="R42" i="3" l="1"/>
  <c r="R41" i="3" s="1"/>
  <c r="O41" i="3"/>
  <c r="N46" i="3"/>
  <c r="L46" i="3"/>
  <c r="O15" i="5"/>
  <c r="O12" i="5"/>
  <c r="O16" i="5" l="1"/>
  <c r="O11" i="5"/>
  <c r="O13" i="5" l="1"/>
  <c r="O14" i="5"/>
  <c r="O18" i="5"/>
  <c r="O10" i="5"/>
  <c r="P37" i="2" l="1"/>
  <c r="N37" i="2"/>
  <c r="Q33" i="2"/>
  <c r="P33" i="2"/>
  <c r="N33" i="2"/>
  <c r="Q46" i="2" l="1"/>
  <c r="L46" i="2"/>
  <c r="N46" i="2" l="1"/>
  <c r="P8" i="2"/>
  <c r="P46" i="2" s="1"/>
  <c r="O43" i="2"/>
  <c r="R43" i="2" s="1"/>
  <c r="O15" i="2"/>
  <c r="R15" i="2" s="1"/>
  <c r="P19" i="3" l="1"/>
  <c r="P46" i="3" l="1"/>
  <c r="O16" i="3"/>
  <c r="R16" i="3" s="1"/>
  <c r="O18" i="3"/>
  <c r="R18" i="3" s="1"/>
  <c r="O17" i="3"/>
  <c r="O31" i="3"/>
  <c r="R31" i="3" s="1"/>
  <c r="O29" i="3"/>
  <c r="R29" i="3" s="1"/>
  <c r="O28" i="3"/>
  <c r="R28" i="3" s="1"/>
  <c r="R17" i="3" l="1"/>
  <c r="O26" i="3"/>
  <c r="O35" i="5" l="1"/>
  <c r="R35" i="5" s="1"/>
  <c r="S10" i="9" l="1"/>
  <c r="O11" i="1" l="1"/>
  <c r="R11" i="1" s="1"/>
  <c r="O34" i="5"/>
  <c r="R34" i="5" s="1"/>
  <c r="O36" i="2" l="1"/>
  <c r="R36" i="2" s="1"/>
  <c r="O35" i="2"/>
  <c r="R35" i="2" s="1"/>
  <c r="O34" i="2"/>
  <c r="O33" i="2" l="1"/>
  <c r="G9" i="6" s="1"/>
  <c r="H9" i="6" s="1"/>
  <c r="R34" i="2"/>
  <c r="R33" i="2" s="1"/>
  <c r="O32" i="2"/>
  <c r="O27" i="2"/>
  <c r="R27" i="2" s="1"/>
  <c r="O26" i="2"/>
  <c r="R26" i="2" s="1"/>
  <c r="O42" i="2"/>
  <c r="R42" i="2" s="1"/>
  <c r="O45" i="2"/>
  <c r="R45" i="2" s="1"/>
  <c r="R32" i="2" l="1"/>
  <c r="O31" i="2"/>
  <c r="R31" i="2" s="1"/>
  <c r="O30" i="2"/>
  <c r="O29" i="2" s="1"/>
  <c r="G10" i="6" s="1"/>
  <c r="H10" i="6" s="1"/>
  <c r="O24" i="2"/>
  <c r="R24" i="2" s="1"/>
  <c r="O13" i="2"/>
  <c r="R13" i="2" s="1"/>
  <c r="O11" i="2"/>
  <c r="O9" i="2"/>
  <c r="R9" i="2" l="1"/>
  <c r="R30" i="2"/>
  <c r="R29" i="2" s="1"/>
  <c r="R11" i="2"/>
  <c r="O35" i="3" l="1"/>
  <c r="R35" i="3" s="1"/>
  <c r="L12" i="4" l="1"/>
  <c r="N8" i="4"/>
  <c r="L8" i="4"/>
  <c r="L16" i="4" l="1"/>
  <c r="Q16" i="1"/>
  <c r="P16" i="1"/>
  <c r="N16" i="1"/>
  <c r="L16" i="1"/>
  <c r="P12" i="1"/>
  <c r="N12" i="1"/>
  <c r="L12" i="1"/>
  <c r="L10" i="1"/>
  <c r="P8" i="1"/>
  <c r="N8" i="1"/>
  <c r="L8" i="1"/>
  <c r="O17" i="1"/>
  <c r="R17" i="1" s="1"/>
  <c r="O16" i="1" l="1"/>
  <c r="R16" i="1"/>
  <c r="L18" i="1"/>
  <c r="G14" i="6" l="1"/>
  <c r="H14" i="6" s="1"/>
  <c r="R26" i="5"/>
  <c r="R27" i="5"/>
  <c r="P19" i="5" l="1"/>
  <c r="N19" i="5"/>
  <c r="O15" i="4"/>
  <c r="R15" i="4" s="1"/>
  <c r="S9" i="9" l="1"/>
  <c r="S17" i="9"/>
  <c r="S16" i="9"/>
  <c r="O10" i="4" l="1"/>
  <c r="R10" i="4" s="1"/>
  <c r="O11" i="4"/>
  <c r="R11" i="4" s="1"/>
  <c r="R10" i="1" l="1"/>
  <c r="Q10" i="1"/>
  <c r="Q18" i="1" s="1"/>
  <c r="P10" i="1"/>
  <c r="P18" i="1" s="1"/>
  <c r="O10" i="1"/>
  <c r="G15" i="6" s="1"/>
  <c r="N10" i="1"/>
  <c r="N18" i="1" s="1"/>
  <c r="H15" i="6" l="1"/>
  <c r="O38" i="3"/>
  <c r="R38" i="3" s="1"/>
  <c r="O37" i="3"/>
  <c r="R37" i="3" s="1"/>
  <c r="O36" i="3"/>
  <c r="R36" i="3" s="1"/>
  <c r="O25" i="3" l="1"/>
  <c r="R25" i="3" s="1"/>
  <c r="O24" i="3"/>
  <c r="R24" i="3" s="1"/>
  <c r="O20" i="3"/>
  <c r="R19" i="3"/>
  <c r="Q13" i="3"/>
  <c r="O19" i="3" l="1"/>
  <c r="G7" i="6" s="1"/>
  <c r="O33" i="3"/>
  <c r="O32" i="3" s="1"/>
  <c r="G6" i="6" s="1"/>
  <c r="H6" i="6" l="1"/>
  <c r="G27" i="6"/>
  <c r="H7" i="6"/>
  <c r="H26" i="6" s="1"/>
  <c r="G26" i="6"/>
  <c r="R33" i="3"/>
  <c r="R32" i="3" s="1"/>
  <c r="O10" i="3"/>
  <c r="O9" i="3"/>
  <c r="O15" i="3"/>
  <c r="R15" i="3" s="1"/>
  <c r="O13" i="3"/>
  <c r="R13" i="3" s="1"/>
  <c r="O14" i="3"/>
  <c r="R14" i="3" s="1"/>
  <c r="H27" i="6" l="1"/>
  <c r="O8" i="3"/>
  <c r="R9" i="3"/>
  <c r="R10" i="3"/>
  <c r="R8" i="3" l="1"/>
  <c r="O10" i="2"/>
  <c r="O31" i="5"/>
  <c r="R31" i="5" s="1"/>
  <c r="R10" i="2" l="1"/>
  <c r="Q14" i="9"/>
  <c r="R14" i="9"/>
  <c r="O23" i="5" l="1"/>
  <c r="R23" i="5" s="1"/>
  <c r="S15" i="9" l="1"/>
  <c r="S12" i="9"/>
  <c r="S11" i="9"/>
  <c r="S8" i="9" s="1"/>
  <c r="Q18" i="9"/>
  <c r="R18" i="9"/>
  <c r="P14" i="9"/>
  <c r="N14" i="9"/>
  <c r="G19" i="6" l="1"/>
  <c r="N18" i="9"/>
  <c r="P18" i="9"/>
  <c r="F19" i="6" s="1"/>
  <c r="F25" i="6" s="1"/>
  <c r="L18" i="9"/>
  <c r="O14" i="9"/>
  <c r="S14" i="9"/>
  <c r="P22" i="9" l="1"/>
  <c r="P24" i="9" s="1"/>
  <c r="S18" i="9"/>
  <c r="O18" i="9"/>
  <c r="O9" i="4"/>
  <c r="R9" i="4" s="1"/>
  <c r="O14" i="2" l="1"/>
  <c r="R14" i="2" s="1"/>
  <c r="O12" i="2" l="1"/>
  <c r="O23" i="2"/>
  <c r="R23" i="2" s="1"/>
  <c r="O22" i="2"/>
  <c r="R22" i="2" s="1"/>
  <c r="O21" i="2"/>
  <c r="R21" i="2" s="1"/>
  <c r="O20" i="2"/>
  <c r="R20" i="2" s="1"/>
  <c r="O19" i="2"/>
  <c r="R19" i="2" s="1"/>
  <c r="O18" i="2"/>
  <c r="R18" i="2" s="1"/>
  <c r="O17" i="2"/>
  <c r="R17" i="2" s="1"/>
  <c r="O16" i="2"/>
  <c r="R16" i="2" s="1"/>
  <c r="O25" i="2"/>
  <c r="R25" i="2" s="1"/>
  <c r="R12" i="2" l="1"/>
  <c r="F21" i="6"/>
  <c r="D21" i="6"/>
  <c r="C21" i="6"/>
  <c r="P32" i="5"/>
  <c r="O30" i="5" l="1"/>
  <c r="R30" i="5" s="1"/>
  <c r="Q37" i="5" l="1"/>
  <c r="N12" i="4" l="1"/>
  <c r="P12" i="4" l="1"/>
  <c r="E21" i="6" l="1"/>
  <c r="N32" i="5" l="1"/>
  <c r="H11" i="6" l="1"/>
  <c r="H20" i="6" l="1"/>
  <c r="H19" i="6"/>
  <c r="O36" i="5"/>
  <c r="O33" i="5"/>
  <c r="R33" i="5" s="1"/>
  <c r="O29" i="5"/>
  <c r="R29" i="5" s="1"/>
  <c r="R28" i="5"/>
  <c r="R25" i="5"/>
  <c r="O24" i="5"/>
  <c r="R24" i="5" s="1"/>
  <c r="O22" i="5"/>
  <c r="R22" i="5" s="1"/>
  <c r="O21" i="5"/>
  <c r="R21" i="5" s="1"/>
  <c r="O20" i="5"/>
  <c r="O9" i="5"/>
  <c r="O8" i="5" s="1"/>
  <c r="O19" i="5" l="1"/>
  <c r="L9" i="5"/>
  <c r="L8" i="5" s="1"/>
  <c r="L37" i="5" s="1"/>
  <c r="O32" i="5"/>
  <c r="R20" i="5"/>
  <c r="R19" i="5" s="1"/>
  <c r="R32" i="5"/>
  <c r="N37" i="5"/>
  <c r="P37" i="5"/>
  <c r="R37" i="5" l="1"/>
  <c r="O37" i="5"/>
  <c r="G12" i="6" s="1"/>
  <c r="H12" i="6" s="1"/>
  <c r="N16" i="4" l="1"/>
  <c r="P8" i="4"/>
  <c r="P16" i="4" s="1"/>
  <c r="Q16" i="4"/>
  <c r="O13" i="4"/>
  <c r="O14" i="4"/>
  <c r="R14" i="4" s="1"/>
  <c r="R8" i="4" l="1"/>
  <c r="O8" i="4"/>
  <c r="R13" i="4"/>
  <c r="O12" i="4"/>
  <c r="O23" i="3"/>
  <c r="R26" i="3"/>
  <c r="O27" i="3"/>
  <c r="R27" i="3" s="1"/>
  <c r="O22" i="3" l="1"/>
  <c r="O16" i="4"/>
  <c r="G17" i="6" s="1"/>
  <c r="H17" i="6" s="1"/>
  <c r="R12" i="4"/>
  <c r="R16" i="4" s="1"/>
  <c r="O8" i="2"/>
  <c r="O38" i="2"/>
  <c r="O39" i="2"/>
  <c r="R39" i="2" s="1"/>
  <c r="O40" i="2"/>
  <c r="R40" i="2" s="1"/>
  <c r="O41" i="2"/>
  <c r="R41" i="2" s="1"/>
  <c r="G5" i="6" l="1"/>
  <c r="O46" i="3"/>
  <c r="R38" i="2"/>
  <c r="R37" i="2" s="1"/>
  <c r="O37" i="2"/>
  <c r="O46" i="2" s="1"/>
  <c r="R8" i="2"/>
  <c r="O9" i="1"/>
  <c r="O8" i="1" s="1"/>
  <c r="O14" i="1"/>
  <c r="R14" i="1" s="1"/>
  <c r="O13" i="1"/>
  <c r="R13" i="1" s="1"/>
  <c r="H5" i="6" l="1"/>
  <c r="J7" i="6" s="1"/>
  <c r="G8" i="6"/>
  <c r="R46" i="2"/>
  <c r="R12" i="1"/>
  <c r="O12" i="1"/>
  <c r="O18" i="1" s="1"/>
  <c r="R9" i="1"/>
  <c r="R8" i="1" s="1"/>
  <c r="G13" i="6" l="1"/>
  <c r="G25" i="6" s="1"/>
  <c r="J10" i="6"/>
  <c r="H8" i="6"/>
  <c r="R18" i="1"/>
  <c r="G21" i="6" l="1"/>
  <c r="H13" i="6"/>
  <c r="H25" i="6" s="1"/>
  <c r="H28" i="6" s="1"/>
  <c r="R22" i="3"/>
  <c r="R46" i="3" s="1"/>
  <c r="H21" i="6" l="1"/>
</calcChain>
</file>

<file path=xl/sharedStrings.xml><?xml version="1.0" encoding="utf-8"?>
<sst xmlns="http://schemas.openxmlformats.org/spreadsheetml/2006/main" count="1008" uniqueCount="403">
  <si>
    <t>2023-2024</t>
  </si>
  <si>
    <t>OL</t>
  </si>
  <si>
    <t>projektová dokumentace</t>
  </si>
  <si>
    <t>studie</t>
  </si>
  <si>
    <t>JE</t>
  </si>
  <si>
    <t>Celkem za ORJ 17 - oblast kultury - rozpracované investice</t>
  </si>
  <si>
    <t>statické zajištění budovy depozitáře v Denisově ulici</t>
  </si>
  <si>
    <t>Vlastivědné muzeum v Olomouci - stavební zajištění depozitáře v Denisově ulici</t>
  </si>
  <si>
    <t>2025-2026</t>
  </si>
  <si>
    <t>Nový depozitář muzea</t>
  </si>
  <si>
    <t>Muzeum a galerie v Prostějově -  Depozitář Lidická</t>
  </si>
  <si>
    <t>PV</t>
  </si>
  <si>
    <t>PD, realizace</t>
  </si>
  <si>
    <t>Projektová dokumentace</t>
  </si>
  <si>
    <t>realizace</t>
  </si>
  <si>
    <t>Realizace</t>
  </si>
  <si>
    <t>z toho rozpočet OK</t>
  </si>
  <si>
    <t>z toho spolufinan. PO z FI</t>
  </si>
  <si>
    <t xml:space="preserve">Celkem               v tis. Kč    </t>
  </si>
  <si>
    <t>poznámka</t>
  </si>
  <si>
    <t>Termín realizace</t>
  </si>
  <si>
    <t xml:space="preserve">Celkové náklady s DPH v tis. Kč           </t>
  </si>
  <si>
    <t>K zajištění</t>
  </si>
  <si>
    <t>Stávající dokumentace</t>
  </si>
  <si>
    <t>Popis:</t>
  </si>
  <si>
    <t>Název akce:</t>
  </si>
  <si>
    <t>ORG</t>
  </si>
  <si>
    <t>UZ</t>
  </si>
  <si>
    <t>Sesk. pol.</t>
  </si>
  <si>
    <t>pol.</t>
  </si>
  <si>
    <t>§</t>
  </si>
  <si>
    <t>Oblast</t>
  </si>
  <si>
    <t>Poř. číslo</t>
  </si>
  <si>
    <t>v tis. Kč</t>
  </si>
  <si>
    <t>vedoucí odboru</t>
  </si>
  <si>
    <t>ORJ 17</t>
  </si>
  <si>
    <t>Ing. Miroslav Kubín</t>
  </si>
  <si>
    <t>Správce:</t>
  </si>
  <si>
    <t xml:space="preserve">Odbor investic                                                                                                                                                            </t>
  </si>
  <si>
    <t>Celkem za ORJ 17 - oblast sociální - rozpracované investice</t>
  </si>
  <si>
    <t>2024-2025</t>
  </si>
  <si>
    <t>PR</t>
  </si>
  <si>
    <t>2025-2027</t>
  </si>
  <si>
    <t>výstavba nové budovy pro seniory</t>
  </si>
  <si>
    <t>Sociální služby Libina - výstavba nové budovy</t>
  </si>
  <si>
    <t>SU</t>
  </si>
  <si>
    <t>Domov pro seniory Jesenec - výstavba nové budovy</t>
  </si>
  <si>
    <t>Výstavba nového objektu v Kobylé nad Vidnávkou jako náhrada za stávající objekt Zámku.</t>
  </si>
  <si>
    <t>Domov pro seniory Javorník - Novostavba Kobylá nad Vidnávkou</t>
  </si>
  <si>
    <t>Nová výstavba budovy v Jedlí</t>
  </si>
  <si>
    <t>PD</t>
  </si>
  <si>
    <t>ORJ 17 - Oblast sociální - rozpracované investice hrazené z rozpočtu</t>
  </si>
  <si>
    <t>Celkem za ORJ 17 - oblast školství - rozpracované investice</t>
  </si>
  <si>
    <t xml:space="preserve">Nová sportovní hala při Střední škole sociální péče a služeb, která bude v dobách mimo školní výuky využívána i veřejností města Zábřeh. </t>
  </si>
  <si>
    <t>Střední škola sociální péče a služeb, Zábřeh - sportovní hala</t>
  </si>
  <si>
    <t>Jedná se o vyhotovení projektové dokumentace na stavební rozdělení budovy Zámku od ostatních budov (tělocvična, jídelna a administrativní budova) z důvodu předpokládaného prodeje.</t>
  </si>
  <si>
    <t>Střední škola řemesel, Šumperk - technické rozdělení objektu Zámku</t>
  </si>
  <si>
    <t>příprava</t>
  </si>
  <si>
    <t>prodloužení stavebních povolení, správní poplatky, apod</t>
  </si>
  <si>
    <t>Rezerva</t>
  </si>
  <si>
    <t>Celkem za ORJ 17 - oblast zdravotnictví - rozpracované investice</t>
  </si>
  <si>
    <t>Výstavba nového vzdělávacího a výcvikového střediska v areálu na Hněvotínské ulici včetně demolice stávající budovy</t>
  </si>
  <si>
    <t>ZZS OK - vzdělávací a výcvikové středisko - Olomouc (Hněvotínská)</t>
  </si>
  <si>
    <t>Výstavba nové výjezdové základny v Prostějově</t>
  </si>
  <si>
    <t>ZZS OK - Výstavba nových výjezdových základen - Prostějov</t>
  </si>
  <si>
    <t>ZZS OK - Výstavba nových výjezdových základen - Jeseník</t>
  </si>
  <si>
    <t>Jedná se o výstavbu nové výjezdové základny ZZS OK ve městě Šternberk. Navrhovaný objekt bude sloužit jako základna s parametry a kapacitou pro umístění 2 výjezdových posádek a technickým zázemím pro 3 garážovaná vozidla.</t>
  </si>
  <si>
    <t>ZZS OK - Výstavba nových výjezdových základen - Šternberk</t>
  </si>
  <si>
    <t>14/23</t>
  </si>
  <si>
    <t>ORJ 17 - Oblast zdravotnictví - rozpracované investice hrazené z rozpočtu</t>
  </si>
  <si>
    <t xml:space="preserve">Odbor investic                                                                                                                                                             </t>
  </si>
  <si>
    <t>60004100130</t>
  </si>
  <si>
    <t>Vypořádání staveb</t>
  </si>
  <si>
    <t xml:space="preserve">Výkupy pozemků po dokončení staveb, věcná břemena. </t>
  </si>
  <si>
    <t>II/150 Ohrozim - obchvat</t>
  </si>
  <si>
    <t>Jedná se o přeložku silnice II/150. Celková délka navrženého obchvatu je cca 1,580 km. Začátek přeložky bude dle staničení v km 290,437 a konec úseku v km 292,381 pasportu stávající silnice II/150. Součástí  obchvatu bude vybudování nové okružní křižovatky, která nahradí stávající křižovatku se silnicí III/37751 směr na obec Plumlov. Součástí stavby bude dále i úprava stávající komunikace II/150 před křižovatkou v délce cca 250 m, přeložky inženýrských sítí, veřejné osvětlení, protihlukový val a oprava stávající silnice II/150 v obci Ohrozim.</t>
  </si>
  <si>
    <t>aktualizace DÚR</t>
  </si>
  <si>
    <t>II/444 Mohelnice - křížení s železniční tratí</t>
  </si>
  <si>
    <t xml:space="preserve">Stavba řeší přeložku silnice II/444 Mohelnice - Stavenice v celkové délce 1,4 km. Záměr nahrazuje nevyhovující podjezd pod železniční tratí jejím přemostěním (nadjezdem) a dále směrovou úpravou stávajícího vedení silnice. Součástí stavby bude řešeno křížení s vedlejšími komunikacemi, sjezdy na sousední nemovitosti, mostní objekt přes trať ČD, odvodnění, přeložky účelových komunikací, cyklostezku, přeložky inženýrských sítí. V současné době pracuje MÚ Mohelnice na změně územního plánu města ze stávajícího podjezdu na nadjezd. </t>
  </si>
  <si>
    <t>DÚR</t>
  </si>
  <si>
    <t>II/435, kř. II/367 - Tovačov</t>
  </si>
  <si>
    <t>Jedná se o stavební úpravy silnice II/435 v celkové délce 5,81 km. Investiční akce je členěna na 3 úseky:
stavba č. 1 intravilán Tovačov
stavba č. 2 – intravilány obcí Tovačov-Annín, Oplocany a Polkovice
stavba č. 3 – extravilány mezi obcemi Tovačov-Annín, Oplocany a Polkovice</t>
  </si>
  <si>
    <t>II/370 Leština - Hrabišín</t>
  </si>
  <si>
    <t>Projektová dokumentace řeší stavební úpravy komunikace II/370 – Leština – Hrabišín. Počátek ve směru od Zábřehu je na křižovatce se silnicí  II/315 v obci Leština, konec řešeného úseku je na označení počátku obce Hrabišín. 
Celý úsek komunikace k řešení je dlouhý cca 6,3 km. V řešeném úseku se nachází pět mostů: Most ev. č. 370 -001, Most ev. č. 370 -005 , Most ev. č. 370 -003 , Most ev. č. 370 -004 (zařizuje si to sama SSOK), Most ev. č. 370 -002</t>
  </si>
  <si>
    <t>II/150 Přerov - jihozápadní obchvat, přeložka</t>
  </si>
  <si>
    <t>Přeložení / novostavba komunikace II/150 od Mádrova podjezdu po křížení s komunikací II/434.</t>
  </si>
  <si>
    <t>II/488 Olomouc - přeložka silnice - II. Etapa</t>
  </si>
  <si>
    <t>Je navazující stavbou I. etapy (Pražská – Křelovská).  Propojí silnici II/635 Křelovská se silnicí III/4463 ul. Řepčínskou, dojde k odlehčení od průjezdu těžké nákladní dopravy přes město Olomouc – místní část Řepčín. Celková délka silnice je 0,6 km a součástí stavby je jednopruhová okružní křižovatka na sil. II/635 na ul. Křelovská.</t>
  </si>
  <si>
    <t>II/488 Olomouc - přeložka silnice I.  etapa</t>
  </si>
  <si>
    <t xml:space="preserve">Jedná se o přeložku části silnice II/448, která se nachází v extravilánu na severozápadním okraji města Olomouce, v místě velké okružní křižovatky se silnicí I/35, připojující rychlostní komunikaci R35 (západní tangenta) a místní komunikaci (Hypermarket Globus). Navrhovaná komunikace bude připojena jako páté rameno okružní křižovatky. Dále pokračuje severovýchodně přes zemědělské pozemky - pole k silnici II/635 - ul. Křelovská. Celková délka úseku bude 339,8 m. Stavba nové komunikace je zařazena do seznamu veřejně prospěšných staveb. </t>
  </si>
  <si>
    <t>III/4468 Štarnov - průtah</t>
  </si>
  <si>
    <t>Stavební úpravy silnice III/4468 v intravilánu v celkové délce 1,200 km.</t>
  </si>
  <si>
    <t>Cyklostezky</t>
  </si>
  <si>
    <t>Cyklostezky Olomouckého kraje - 14.2 Mitrovice - Nové Mlýny - stará silnice</t>
  </si>
  <si>
    <t>Příprava realizace cyklostezky délky 2,4 km z Mitrovic k Novým Mlýnům, kde křižuje silnici III/4441, a pokračuje dále po pravém břehu Nivky a Moravy ke staré silnici u dálnice.</t>
  </si>
  <si>
    <t>Cyklostezky Olomouckého kraje</t>
  </si>
  <si>
    <t>vyhledávací studie vyplývající z požadavku Cyklokoordinátora</t>
  </si>
  <si>
    <t>Celkem za ORJ 17 - oblast dopravy - rozpracované investice</t>
  </si>
  <si>
    <t>Název listu přílohy</t>
  </si>
  <si>
    <t>Předfinancování - úvěr</t>
  </si>
  <si>
    <t>Předfinancování - rozpočet OK</t>
  </si>
  <si>
    <t>IF PO</t>
  </si>
  <si>
    <t>Nájemné SMN</t>
  </si>
  <si>
    <t>Požadavky na rozpočet OK</t>
  </si>
  <si>
    <t>školství</t>
  </si>
  <si>
    <t>Odbor investic - ORJ 17</t>
  </si>
  <si>
    <t>sociální</t>
  </si>
  <si>
    <t>dopravy</t>
  </si>
  <si>
    <t>kultury</t>
  </si>
  <si>
    <t>zdravotnictví</t>
  </si>
  <si>
    <t>CELKEM</t>
  </si>
  <si>
    <t>ostatní</t>
  </si>
  <si>
    <t>Odbor dopravy a silničního hospodářtví - ORJ 12</t>
  </si>
  <si>
    <t>geom. plány</t>
  </si>
  <si>
    <t>II/366 Prostějov - přeložka silnice - 2. etapa</t>
  </si>
  <si>
    <t>Pokračování obchvatu Prostějova mezi ulicemi Kostelecká a Plumlovská.</t>
  </si>
  <si>
    <t>ORJ 17 - Oblast dopravy - rozpracované investice hrazené z rozpočtu</t>
  </si>
  <si>
    <t xml:space="preserve">5. Opravy, investice, projekty a nákupy </t>
  </si>
  <si>
    <t xml:space="preserve">Domov pro seniory Červenka - Dobudování EPS s napojením CPO - objekt Červenka </t>
  </si>
  <si>
    <t>Dům seniorů FRANTIŠEK Náměšť na Hané - Dobudování EPS s napojením na CPO</t>
  </si>
  <si>
    <t>Domov "Na Zámku" - Dobudování EPS s napojením na CPO</t>
  </si>
  <si>
    <t xml:space="preserve">Domov pro seniory Tovačov - Dobudování EPS s napojením na CPO </t>
  </si>
  <si>
    <t xml:space="preserve">Centrum Dominika Kokory - Dobudování EPS s napojením na CPO – budova Kokory                          </t>
  </si>
  <si>
    <t xml:space="preserve">Centrum Dominika Kokory - Dobudování EPS s napojením na CPO – budova Dřevohostice               </t>
  </si>
  <si>
    <t xml:space="preserve">Vincentinum - poskytovatel sociálních služeb Šternberk - Dobudování EPS s napojením na CPO      </t>
  </si>
  <si>
    <t>4350</t>
  </si>
  <si>
    <t>4357</t>
  </si>
  <si>
    <t>Dobudování EPS s napojením na CPO (ze zákona u budov nad 50 osob - nutné dobudovat během 2024)</t>
  </si>
  <si>
    <t>Domov Na Zámečku Rokytnice  – parkoviště</t>
  </si>
  <si>
    <t>Klíč - centrum sociálních služeb, příspěvková organizace - Sociální zařízení a elektroinstalace</t>
  </si>
  <si>
    <t>Vlastivědné muzeum v Olomouci - vybudování nových WC</t>
  </si>
  <si>
    <t xml:space="preserve">Odbor investic                                                                                                                                                          </t>
  </si>
  <si>
    <t>AGEL SMN a.s. - o.z. Nemocnice Prostějov – Infekční klinika</t>
  </si>
  <si>
    <t>ORJ 17 - Oblast zdravotnictví - rozpracované investice hrazené z rozpočtu - nájemné SMN</t>
  </si>
  <si>
    <t>Celkem za ORJ 17 - oblast zdravotnictví - rozpracované investice - nájemné SMN</t>
  </si>
  <si>
    <t>z toho nájemné SMN (UZ 15)</t>
  </si>
  <si>
    <t>z toho rozpočet OK (UZ 14)</t>
  </si>
  <si>
    <t>z toho rozpočet OK - DPH                    (UZ 23)</t>
  </si>
  <si>
    <t>2026-2027</t>
  </si>
  <si>
    <t>technická specifikace</t>
  </si>
  <si>
    <t>2026-2028</t>
  </si>
  <si>
    <t>Střední škola, Základní škola, Mateřská škola a Dětský domov Zábřeh - Rekonstrukce elektroinstalací budov</t>
  </si>
  <si>
    <t>II/570 Slatinice - Olomouc (intravilán)</t>
  </si>
  <si>
    <t xml:space="preserve">   DSP,DPS - intravilán</t>
  </si>
  <si>
    <t>výstavba nové infekční kliniky</t>
  </si>
  <si>
    <t>Sociální služby pro seniory Šumperk - Výměna rozvodů v budovách SSS</t>
  </si>
  <si>
    <t>vybudování parkoviště v areálu zámku</t>
  </si>
  <si>
    <t>Rekonstrukce sociálních zařízení, výměna podlahových krytin v bytových jednotkách, předsíních a klubovnách, rekonstrukce elektrického vedení. Budova Chválkovická.</t>
  </si>
  <si>
    <t>Havarijní stav, neustálé výpadky a havárie všech rozvodů, které jsou daleko za hranicí životnosti. Tyto rozvody byly instalovány v roce 1983.</t>
  </si>
  <si>
    <t>vybudování nových WC v hlavní budově muzea</t>
  </si>
  <si>
    <t>Odbor investic - ORJ 17 - nájemné SMN</t>
  </si>
  <si>
    <t>II/366 Prostějov - okružní křižovatka</t>
  </si>
  <si>
    <t>Přestavba okružní křižovatky v místě napojení stavby "II/366 Prostějov - přeložka silnice" na ulici Olomoucká.</t>
  </si>
  <si>
    <t>Rekonstrukce velkých nevyužitých půdních prostor pro šatny zaměstnanců včetně chybějícího sociální zázemí. V současné době jsou šatny umístněny v nevyhovujících hygienických prostorách, nesplňují svou velikostí a vybavením hygienické požadavky. V uvolněných prostorách současných šaten by vznikly další prostory k využití pro uživatele sociální služby.</t>
  </si>
  <si>
    <t xml:space="preserve">Domov pro seniory Červenka - Vybudování šaten pro zaměstnance </t>
  </si>
  <si>
    <t>ORJ 17 - Oblast školství - rozpracované investice a opravy hrazené z rozpočtu</t>
  </si>
  <si>
    <t>Realizace - rozpracované investice</t>
  </si>
  <si>
    <t>Rozpracované investice a opravy - Projektová dokumentace</t>
  </si>
  <si>
    <t>Návrh na rok 2025</t>
  </si>
  <si>
    <t>Vynaloženo k 31. 12. 2024 v tis. Kč</t>
  </si>
  <si>
    <t>Realizace - rozpracované opravy</t>
  </si>
  <si>
    <t>PPP a SPC Olomouckého kraje - zvýšení kvality služeb a kapacity centra - PPP Olomouc, U Sportovní haly 1a</t>
  </si>
  <si>
    <t>Odborné učiliště a Základní škola, Křenovice - Sociální zařízení na školní zahradě</t>
  </si>
  <si>
    <t>Gymnázium Jana Blahoslava a Střední pedagogická škola, Přerov, Denisova 3 - Rekonstrukce elektroinstalace na budově SPgŠ</t>
  </si>
  <si>
    <t>Střední průmyslová škola a Střední odborné učiliště Uničov - Tělocvična</t>
  </si>
  <si>
    <t>Rekonstrukce tělocvičny.</t>
  </si>
  <si>
    <t>realizace opravy</t>
  </si>
  <si>
    <t xml:space="preserve">realizace </t>
  </si>
  <si>
    <t>Střední průmyslová škola stavební, Lipník nad Bečvou, Komenského sady 257 - Fasáda na budově Novosady155</t>
  </si>
  <si>
    <t>Zvýšení kvality služeb a kapacity centra</t>
  </si>
  <si>
    <t>Rekonstrukci elektroinstalace, chemické laboratoře - bezbariérový přístup není řešen.</t>
  </si>
  <si>
    <t>Zateplení a oprava fasády</t>
  </si>
  <si>
    <t xml:space="preserve">Rekonstrukce stávajícího zahradního domku určeného pro praktickou výuku, přístavba garáže, úprava venkovního hygienického zařízení s šatnami personálu.
</t>
  </si>
  <si>
    <t>doplatek faktur za prosinec 12/24 + pozastávka + vynětí z PF</t>
  </si>
  <si>
    <t>Obchodní akademie, Prostějov, Palackého 18 - Odizolování budovy proti vlhkosti</t>
  </si>
  <si>
    <t>Provedení opatření proti vlhkosti v 1 PP a 1.NP budovy školy a stávajícího oplocení, statické podchycení rohu objektu, provedení opravy historické fasády.</t>
  </si>
  <si>
    <t xml:space="preserve">Rezerva </t>
  </si>
  <si>
    <t>Střední škola gastronomie a farmářství Jeseník - Pracoviště odborného výcviku cukrárny a pekárny</t>
  </si>
  <si>
    <t>Přístavba pracoviště odborného výcviku cukrárny a pekárny k nové budově domova mládeže.</t>
  </si>
  <si>
    <t>Střední zdravotnická škola, Šumperk, Kladská 2 - Domov mládeže</t>
  </si>
  <si>
    <t xml:space="preserve">Rekonstrukce DM při SZŠ Šumperk - včetně rekonstrukce sklepu,  teras, fasády, střechy a venkovních schodů. Budova DM je nemovitou kulturní památkou OK.
</t>
  </si>
  <si>
    <t>projektová dokumentace pro II.etapu</t>
  </si>
  <si>
    <t>Vyšší odborná škola a Střední průmyslová škola, Šumperk, Gen. Krátkého 1   - Rekonstrukce vodoinstalace na hlavní budově školy</t>
  </si>
  <si>
    <t>Jedná se o rekonstrukci původní vodoinstalace na staré budově školy na ulici Gen. Krátkého 1. Před rekonstrukcí musí být zpracována projektová dokumentace. Cena je stanovena kvalifikovaným odhladem firmy.</t>
  </si>
  <si>
    <t>Vyšší odborná škola a Střední průmyslová škola elektrotechnická, Olomouc, Božetěchova 3 - Půdní vestavba - odborná učebna IT</t>
  </si>
  <si>
    <t>Adaptace půdních prostor pro vybudování moderní učebny IT včetně mobiliáře, techniky a klimatizace. Náklady včetně projektové dokumentace.
Inovace ŠVP Technického lycea se zaměřením na IT a ŠVP Elektrotechnika s sebou nese výrazný nárůst počtu zájemců o tyto obory. Pro výuku v oblasti počítačových sítí, kybernetické bezpečnosti a konfigurace síťových prvků nám však citelně chybí specializovaná síťová laboratoř a současné počítačové učebny kapacitně nepokrývají nástup naplněných tříd do vyšších ročníků.</t>
  </si>
  <si>
    <t>K otevření oboru přírodovědné lyceum je nutné navýšit kapacitu učeben. Jako vhodné řešení se jeví rekonstruovat bývalé hospodářské budovy, které se v současné době nevyužívají.</t>
  </si>
  <si>
    <t>Střední škola zemědělská a zahradnická, Olomouc, U Hradiska 4 - Budova lycea</t>
  </si>
  <si>
    <t>Slovanské gymnázium Olomouc - vybudování vývařovny</t>
  </si>
  <si>
    <t>Střední škola logistiky a chemie, Olomouc, U Hradiska 29 - rekonstrukce sociálního zázemí DM</t>
  </si>
  <si>
    <t>Střední škola elektrotechnická, Lipník nad Bečvou, Tyršova 781 - kotelna DM</t>
  </si>
  <si>
    <t>Švehlova střední škola polytechnická Prostějov - Rekonstrukce kotelny - Dílny odborného výcviku</t>
  </si>
  <si>
    <t>Na základě doporučení revizní zprávy ze dne 24.3.2023, kterou přikládáme v připojené dokumentaci.</t>
  </si>
  <si>
    <t>Základní škola Šternberk, Olomoucká 76 - Rekonstrukce topení a MaR</t>
  </si>
  <si>
    <t>Po ukončení akce "Základní škola Šternberk, Olomoucká 76 - Zateplení budovy a instalace řízeného větrání" je nutné provést rekonstrukci otopné soustavy a MaR.</t>
  </si>
  <si>
    <t>Střední zdravotnická škola a Vyšší odborná škola zdravotnická Emanuela Pöttinga a Jazyková škola s právem státní jazykové zkoušky Olomouc - Zateplení půdy historické budovy</t>
  </si>
  <si>
    <t>2024-2026</t>
  </si>
  <si>
    <t>Pokračování v roce 2026 a dalších</t>
  </si>
  <si>
    <t>ORJ 17 - Oblast kultury - rozpracované investice a opravy hrazené z rozpočtu</t>
  </si>
  <si>
    <t>PD řešílo VMO, PD bylo nutné přepracovat</t>
  </si>
  <si>
    <t>Vlastivědné muzeum v Olomouci - Rekonstrukce kotelny v ČpK</t>
  </si>
  <si>
    <t>Nákup nových kotlů z důvodu současných zcela nebo částečně nefunkčních</t>
  </si>
  <si>
    <t>OLÚ Paseka – Modernizace lůžkových oddělení pavilonu 2 v Moravském Berouně</t>
  </si>
  <si>
    <t xml:space="preserve">Modernizace lůžkových odd. 10,13 a lůžek sociální hospitalizace v Moravském Berouně s vybudování ménělůžkových pokojů se soc.zařízením, modernizace prostoru pro personál spojená s opravou zázemí odd., chodeb, centrál.schodiště a změna funkčnosti výtahu na evakuační. </t>
  </si>
  <si>
    <t>Výstavba nové výjezdové základny v Jeseníku</t>
  </si>
  <si>
    <t>15/23</t>
  </si>
  <si>
    <t xml:space="preserve">rekonstrukce budovy patologie </t>
  </si>
  <si>
    <t>AGEL SMN a.s. - o.z. Nemocnice Přerov – rekonstrukce podlaží Interního pavilonu</t>
  </si>
  <si>
    <t>rekontrukce části budovy</t>
  </si>
  <si>
    <t>AGEL SMN a.s. - o.z. Nemocnice Přerov - Rekonstrukce zadního vjezdu do areálu nemocnice</t>
  </si>
  <si>
    <t>Rekonstrukce zadního vjezdu do areálu nemocnice z důvodu výstavby urgnetního příjmu</t>
  </si>
  <si>
    <t>ZZS OK - rekonstrukce VZ Přerov</t>
  </si>
  <si>
    <t>Rozpracované investice - Projektová dokumentace - nájemné SMN</t>
  </si>
  <si>
    <t>Rozpracované investice - Realizace - nájemné SMN</t>
  </si>
  <si>
    <t>II/150 hranice kraje - Prostějov (II. etapa)</t>
  </si>
  <si>
    <t xml:space="preserve">
Jedná se o stavební úpravy silnice II/150 v celkové délce cca 13,7 km. Počátek úprav je na hranici krajů ve staničení km 107,570, konec úprav je na začátku města Prostějov ve staničení km 132,122. Stavební úpravy byla rozděleny na dvě samostatné etapy.
I. etapa od obce Vícov, včetně průtahu touto obcí, po okružní křižovatku u areálu CPI v Prostějově, ul. Plumlovská (délka trasy cca 10,3 km)
II.etapa od hranice kraje po začátek obce Vícov (délka trasy cca 3,4 km) je rozdělena na 6 úseků. Úsek č. 1 – hranice Kraje – začátek obce Protivanov v délce 2,71 km, úsek č. 2 – konec obce Protivanov – začátek obce Malé Hradisko v délce 2,34 km, úsek č 3 – Intravilán obce Malé Hradisko v délce 0,81 km, úsek č. 4 – konec obce Malé Hradisko – začátek obce Stínava v délce 4,66 km, úsek č. 5 – Intravilán obce Stínava v délce 0,45 km a  úsek č. 6 – konec obce Stínava – začátek obce Vícov v délce 2,13 km. Úseky č. 1, 2 a 4 v celkové délce 9,71 km budou opraveny v režimu údržby.
</t>
  </si>
  <si>
    <t>bude se předávat na SSOK</t>
  </si>
  <si>
    <t>II/488 Olomouc - přeložka silnice I.  Etapa - pozemky</t>
  </si>
  <si>
    <t>výkup pozemků pro akci II/448 Olomouc - přeložka silnice I. etapa</t>
  </si>
  <si>
    <t>II/488 Olomouc - přeložka silnice - II. Etapa - pozemky</t>
  </si>
  <si>
    <t>výkup pozemků pro akci II/448 Olomouc - přeložka silnice II. etapa</t>
  </si>
  <si>
    <t>II/150 hranice kraje - Prostějov - výkup pozemků</t>
  </si>
  <si>
    <t>výkup pozemků pro akci II/150 hranice kraje - Prostějov</t>
  </si>
  <si>
    <t>je součástí VI. Etapy, pokud projekt uspěje, tak akce nebude</t>
  </si>
  <si>
    <t>Realizace - (ukončena projektová příprava) program Energetika</t>
  </si>
  <si>
    <t>Stávající skladba posledního stropu nad 3.NP, dnes nevyhovuje platné tepelné normě. V rámci energetických úspor navrhuje investor zateplit tuto půdu, tuhou tepelně izolační, nehořlavou, akustickou deskou STEPROCK HD tl. 3 x 50 mm..</t>
  </si>
  <si>
    <t>Domov na Zámečku Rokytnice - Výměna elektroinstalace</t>
  </si>
  <si>
    <t>rekonstrukce elektroinstalace nutná pro dobudování EPS a napojení na PCO (ze zákona u budov nad 50 osob - nutné dobudovat během 2024)</t>
  </si>
  <si>
    <t>Domov Sněženka Jeseník - Vzduchotechnika kuchyně a prádelny</t>
  </si>
  <si>
    <t>Domov pro seniory Červenka, příspěvková organizace - Přístavba - oddělení Litovel</t>
  </si>
  <si>
    <t>Přístavba provozního a technického zázemí oddělní Litovel.</t>
  </si>
  <si>
    <t>Centrum Dominika Kokory - Kanalizační přípojka na pracovišti Dřevohostice</t>
  </si>
  <si>
    <t>Domov pro seniory Radkova Lhota - Rekonstrukce vodovodní přípojky a kanalizace</t>
  </si>
  <si>
    <t>Domov Na zámečku Rokytnice, příspěvková organizace - Stavební úpravy 1. NP východního křídla zámku</t>
  </si>
  <si>
    <t>Domov Sněženka Jeseník - Rozvody vody a cirkulace TUV</t>
  </si>
  <si>
    <t>Domov Sněženka Jeseník - Částečná oprava fasády</t>
  </si>
  <si>
    <t>Centrum sociálních služeb Prostějov - Přestavba ergodomku na denní stacionář pro seniory</t>
  </si>
  <si>
    <t>Domov Alfreda Skeneho Pavlovice u Přerova, příspěvková organizace - Vzduchotechnika do kuchyně</t>
  </si>
  <si>
    <t xml:space="preserve">Centrum Dominika Kokory - Rekonstrukce výtahu na budově B - evakuační </t>
  </si>
  <si>
    <t>Domov Štíty-Jedlí - Modernizace výtahu v DzR v Jedlí</t>
  </si>
  <si>
    <t>Centrum Dominika Kokory - Parkoviště</t>
  </si>
  <si>
    <t>PD 9/2025</t>
  </si>
  <si>
    <t>Domov pro seniory Jesenec - Rekonstrukce kotelny</t>
  </si>
  <si>
    <t xml:space="preserve">Výměna stávajících 4 kotlů a potřebné další práce (projektová dokumentace, demontáž stávajících kotlů, montáž a připojení nových kotlů, možná bude i nutná úprava komínu). </t>
  </si>
  <si>
    <t>Středisko sociální prevence Olomouc - Rekonstrukce fasády štítu budovy Na Vozovce 26</t>
  </si>
  <si>
    <t xml:space="preserve">Zateplení, nová fasáda štítu budovy Na Vozovce 26, Olomouc. Původně bylo součástí akce Fasáda a zateplení, která již proběhla, ale nepodařilo se sehnat souhlas všech vlastníků sousedního domu. </t>
  </si>
  <si>
    <t>blokováno pozemky - odvolání na MD kvůli podjatosti</t>
  </si>
  <si>
    <t xml:space="preserve">bude se předávat na SSOK                                 Stavba 2 - předána 12/2023, stavba 1 a 3 během 2024 - 2025 </t>
  </si>
  <si>
    <t>Intravilány obcí Olomouc,  Lutín a Slatinice - 3.etapa</t>
  </si>
  <si>
    <t>2027-2028</t>
  </si>
  <si>
    <t>PD, přeložky</t>
  </si>
  <si>
    <t>2027-2029</t>
  </si>
  <si>
    <t>Cyklostezky Olomouckého kraje - Přeložka Cyklostezky Bečva</t>
  </si>
  <si>
    <t>Jedná se o přeložení úseku Cyklostezky Bečva délky cca 500 m na k.ú. Sušice u Přerova ležící mezi obcemi Grymov – Oldřichov v části trasy, která je ohrožena přirozeným vývojem řeky Bečva tvořením meandru.</t>
  </si>
  <si>
    <t>rekonstrukce výjezdové stanice v Přerově včetně FVE</t>
  </si>
  <si>
    <t>studii zajišťuje AGEL</t>
  </si>
  <si>
    <t>AGEL SMN a.s. - o.z. Nemocnice Přerov – rekonstrukce laboratorních provozů</t>
  </si>
  <si>
    <t>rekonstrukce budovy laboratorních provozů</t>
  </si>
  <si>
    <t>Cyklostezky Olomouckého kraje – Moravská stezka, Hanušovicko – 1. etapa</t>
  </si>
  <si>
    <t>Jedná se o 3 úseky ve trase obcí Ruda nad Moravou – Bohdíkov - Hanušovice - Jindřichov. Délka všech úseků dohromady je 5,05 km.</t>
  </si>
  <si>
    <t>Střední odborná škola lesnická a strojírenská Šternberk - Rekonstrukce kotelny, Opavská</t>
  </si>
  <si>
    <t>Jedná se o celkovou rekonstrukci plynové kotelny v budově školy s ředitelstvím, na adrese Opavská 8, Šternberk. Stávající plynová kotelna z roku 1982, je již po 41 letech provozu dožilá. Kotle jsou dle sdělení provozovatele až neúměrně často v poruše. Jejich opravy jsou problematické, nejsou náhradní díly.</t>
  </si>
  <si>
    <t>Budova SPgŠ má nevyhovující rozvody el. energie, které neumožňují plně využívat rychlý technický rozvoj jak při výuce, tak i při práci zaměstnaců. Místnosti nedisponují potřebným počtem zásuvek. V důsledku popsaného stavu dochází často k výpadkům el. energie a tím neefektivnímu využití pracovní doby. Rozděleno na 2 etapy</t>
  </si>
  <si>
    <t>Výkupy pozemků</t>
  </si>
  <si>
    <t>Rekonstrukce stávající výdejny stravy v plnohodnotnou vývařovnu.</t>
  </si>
  <si>
    <t>Dosavadní sociální zařízení již nevyhovuje současným standardům a novým normám. Hygienické zařízení ubytovací jednotky tvoří zastaralé umakartové jádro, které je značně opotřebované. Koupelna je vybavena umyvadlem a ruční sprchou s vaničkou, které jsou značně opotřebované, ve špatném stavu, odpadní potrubí u záchodu a pod umyvadlem je s viditelnou vrstvou koroze, spoje ve sprše jsou necelistvé a poškozené. Podlaha v koupelnách je z PVC, často dochází k oddělení spojovací pásky PVC.</t>
  </si>
  <si>
    <t>zrušení stávající ČOV včetně její ekologické likvidace a napojení objektu Lapač 449 kanalizační přípojkou na splaškovou kanalizaci v obci Dřevohostice v souladu se zákonem 254/2001 Sb., a zákonem č. 274/2001 Sb.</t>
  </si>
  <si>
    <t>V první etapě čtyřlůžkový pokoj bude sádrokartonem rozdělen na dva jednolůžkové pokoje a jeden dvoulůžkový pokoj. V druhé etapě bude vybudováno sociální zařízení na třech zbývajících pokojích.</t>
  </si>
  <si>
    <t>Oprava havarijnhoí stavu ležatých rozvodů studené a teplé vody a  cirkulace TUV v objektu. Opakované opravy.</t>
  </si>
  <si>
    <t xml:space="preserve">Oprava padající a popraskané fasády objektu domova. </t>
  </si>
  <si>
    <t>modernizace výtahu pro zajištění bezpečnosti osob, která je na prvním místě. Stávající stav je již neudržitelný. Modernizace zajišťuje nepřetržitou funkčnost, bezpečnost, pohodlí a dodržování měnících se předpisů pro provoz zařízení.</t>
  </si>
  <si>
    <t>Realizace kompletní rekonstrukce dané budovy – především snížení energetické náročnosti budovy, bezbariérové úpravy, nezbytné stavební úpravy související se změnou užívání objektu, modernizace prostor, rekonstrukce infrastruktury (příjezdová cesta k objektu) a nákup vybavení (nábytek, kompenzační pomůcky pro seniory, technické vybavení a pomůcky).</t>
  </si>
  <si>
    <t>Současný výtah vzhledem ke svému stáří, morálnímu a technickému opotřebení neodpovídá požadavku na evakuační výtah. Po zhodnocení rizik, kdy na budově B jsou z větší části ubytování klienti zcela imobilní, se sníženou mobilitou a velmi špatnou orientací v prostoru, vidíme tuto rekonstrukci jako zcela nezbytnou a urgentní, z důvodu minimalizace nebezpečí ochrany lidského zdraví při vznikem požáru.</t>
  </si>
  <si>
    <t>vybudování parkoviště na zahradě včetně přístupového chodníku a jeho osvětlení k zařízení. Přístup k bráně zahrady je po zpevněné veřejné komunikaci vedoucí i na místní hřbitov.</t>
  </si>
  <si>
    <t>nájemné SMN v příjmech</t>
  </si>
  <si>
    <t>Příjem</t>
  </si>
  <si>
    <t>Výdaj</t>
  </si>
  <si>
    <t>ORJ 52</t>
  </si>
  <si>
    <t>výkup pozemků</t>
  </si>
  <si>
    <t>AGEL SMN a.s. - o.z. Nemocnice Prostějov – rozšíření parkovacích ploch</t>
  </si>
  <si>
    <t>AGEL SMN a.s. - o.z. Nemocnice Šternberk – rekonstrukce LDN a dialýzy</t>
  </si>
  <si>
    <t>PD zajišťuje AGEL</t>
  </si>
  <si>
    <t xml:space="preserve">Dětský domov a Školní jídelna, Plumlov – rekonstrukce kotelny </t>
  </si>
  <si>
    <t>rekonstrukce kotelen budov dětského domova</t>
  </si>
  <si>
    <t>Nutná rekonstrukce elektrických instalací 230 V  rozvody, zásuvky, vypínače a světla ve 4 budovách.  Je nutné aby odpovídaly normě a nebyly závadné z pohledu revizí - elektroinstalace je původní HLINÍKOVÁ.</t>
  </si>
  <si>
    <t>výkup pozemků pro akci II/150 Ohrozim - obchvat</t>
  </si>
  <si>
    <t>II/312 hr.okr.Ustí nad O - křiž. II/446 před Hanušovicemi</t>
  </si>
  <si>
    <t>Zlepšení dopravní dostupnosti Východních Sudet (II/457 hr. s Polskem - Javorník kř. s I/60H)</t>
  </si>
  <si>
    <t>výkup pozemků pro akci II/435, kř. II/367 - Tovačov</t>
  </si>
  <si>
    <t>výkup pozemků pro akciII/312 hr.okr.Ustí nad O - křiž. II/446 před Hanušovicemi</t>
  </si>
  <si>
    <t>výkup pozemků pro akci II/366 Prostějov - okružní křižovatka</t>
  </si>
  <si>
    <t>výkup pozemků pro akci Cyklostezky Olomouckého kraje - 14.2 Mitrovice - Nové Mlýny - stará silnice</t>
  </si>
  <si>
    <t>výkup pozemků pro akci Zlepšení dopravní dostupnosti Východních Sudet (II/457 hr. s Polskem - Javorník kř. s I/60H)</t>
  </si>
  <si>
    <t>Rozpracované investice  - Projektová dokumentace</t>
  </si>
  <si>
    <t xml:space="preserve">Program Energetika - Realizace </t>
  </si>
  <si>
    <t>Program Energetika - Projektová dokumentace</t>
  </si>
  <si>
    <t>Program Energetika - realizace</t>
  </si>
  <si>
    <t>Střední škola gastronomie a farmářství Jeseník - Zázemí tělocvičny školy -  pracoviště  Horní Heřmanice</t>
  </si>
  <si>
    <t>projektová dokumentace + realizace</t>
  </si>
  <si>
    <t>rekonstrukce LDSN a dialýzy</t>
  </si>
  <si>
    <t>nové parkovací prostory v areálu Nemocnice Prostějov</t>
  </si>
  <si>
    <t>Rekonstrukce budovy na ulici Tomkova na depozitář pro VMO</t>
  </si>
  <si>
    <t xml:space="preserve">rekonstrukce zázemí tělocvičny </t>
  </si>
  <si>
    <t>PD zpracovává PO</t>
  </si>
  <si>
    <t>Nová plynová kotelna má být vybudována v prvním podlaží domova mládeže. Skládá se z tří ks závěsných kondenzačních plynových kotlů. Plynová kotelna řeší vytápění a částečně i centrální ohřev TUV. Součástí systému je nové tepelné čerpadlo, jeho provoz bude využívat již vybudované zemní kolektory</t>
  </si>
  <si>
    <t>PD zpracovala PO</t>
  </si>
  <si>
    <t>PD zajistila PO</t>
  </si>
  <si>
    <t>PD 3/2025</t>
  </si>
  <si>
    <t>a) Rozpracované opravy a investice</t>
  </si>
  <si>
    <t>Celkové náklady v roce 2025</t>
  </si>
  <si>
    <t>Odbor investic - ORJ 17 - investice</t>
  </si>
  <si>
    <t>Odbor investic - ORJ 17 - opravy</t>
  </si>
  <si>
    <t>AGEL SMN a.s. - o.z. Nemocnice Přerov –  nové oddělení patologie</t>
  </si>
  <si>
    <t>Domov seniorů POHODA Chválkovice - evakuační výtah v pavilonu E</t>
  </si>
  <si>
    <t xml:space="preserve"> vybudování evakuačního výtahu</t>
  </si>
  <si>
    <t>havarijní stav</t>
  </si>
  <si>
    <t>ORJ 14</t>
  </si>
  <si>
    <t>ORJ 14 - Oblast zdravotnictví - rozpracované investice hrazené z rozpočtu</t>
  </si>
  <si>
    <t xml:space="preserve">z toho rozpočet OK  </t>
  </si>
  <si>
    <t>Odborný léčebný ústav Paseka, příspěvková organizace - Venkovní rozvody kanalizace</t>
  </si>
  <si>
    <t>Postupná rekonstrukce venkovních rozvodů kanalizace vč. zpracování PD</t>
  </si>
  <si>
    <t>2021-2025</t>
  </si>
  <si>
    <t>Odborný léčebný ústav Paseka, příspěvková organizace - Obložení lůžkových pokojů acrovynem</t>
  </si>
  <si>
    <t>Provedení v první etapě odd. 5 a 2, v dalším roce odd. 5b a 4.</t>
  </si>
  <si>
    <t>Odborný léčebný ústav Paseka, příspěvková organizace -Intenzifikace ČOV - prokysličení, výměna membrán v nádrži č. 2, dostavba nádrží</t>
  </si>
  <si>
    <t>Částečně se jedná o nutnou údržbu pro zachování provozu ČOV a současně přestává stačit kapacita a touto investicí by došlo k jejímu zvýšení. Lze rozdělit na etapy 1150000,-- a 550000 viz. studie.</t>
  </si>
  <si>
    <t>Celkem za ORJ 14 - oblast zdravotnictví - rozpracované investice</t>
  </si>
  <si>
    <t>Odbor zdravotnictví - ORJ 14 - investice</t>
  </si>
  <si>
    <t>projektová dokumentace, odkup pozemků</t>
  </si>
  <si>
    <t xml:space="preserve">Domov seniorů POHODA Chválkovice – výměna rozvodů teplé vody v budově C </t>
  </si>
  <si>
    <t>oprava rozvodů teplé vody v pavilonu C -</t>
  </si>
  <si>
    <t>Vlastivědné muzeum v Olomouci - depozitář Tomkova 40</t>
  </si>
  <si>
    <t>Střední škola elektrotechnická, Lipník nad Bečvou, Tyršova 781 - REÚO budovy DM včetně přístavby</t>
  </si>
  <si>
    <t>Základní umělecká škola  Iši Krejčího Olomouc, Na Vozovce 32 - Zateplení budovy Na Vozovce 32, Olomouc</t>
  </si>
  <si>
    <t>Gymnázium, Zábřeh, náměstí Osvobození 20 - Fasáda včetně zateplení</t>
  </si>
  <si>
    <t>Základní škola a Mateřská škola Jeseník, Fučíkova 312 - REÚO objekt Rudná</t>
  </si>
  <si>
    <t xml:space="preserve">Zateplení budovy a rekonstrukce střechy na základě doporučení energetického specialisty Ing. Tomáše Kindla, firma E-resources, s.r.o.
Zateplením by nedošlo jenom k výraznému snížení  spotřeby energie, ale zvýšilo by to rovněž kvalitu vzdělávání v tanečním a hudebním oboru, jelikož aktuálně dochází k rychlému ochlazení nebo přehřátí pláště budovy. </t>
  </si>
  <si>
    <t>Penetrace a nátěr fasády, omytí fasády, zednické lokální zapravení, výměny klempířských výrobků, zateplení hladké fasády, výměna izolace.</t>
  </si>
  <si>
    <t>Zateplení budovy a oprava fasády, především z důvodu vysokých úniků tepla a nižších teplot v místnostech především ve vyšších patrech budovy</t>
  </si>
  <si>
    <t>Vroce 2023 byla realizována REÚO hlavní pětipodlažní budovy domova mládeže. Neoddělitelnou součástí celého objektu je přednáškový sál a školní jídelna, které nebyly zahrnuty do první etapy zateplení. Energetická náročnost obou přístaveb je tedy nadále vysoká.
Požadovaná REÚO zahrnuje zateplení pláště a střech obou objektů.</t>
  </si>
  <si>
    <t>Střední průmyslová škola stavební, Lipník nad Bečvou - Vybudování nové kotelny na DM</t>
  </si>
  <si>
    <t xml:space="preserve">Současná vzduchotechnika nevyhovuje dnešním platným předpisům. Je částečně nefunkční, těžko dostupné náhradní díly. 
</t>
  </si>
  <si>
    <t xml:space="preserve">Odbor zdravotnictví                                                                                                                                                    </t>
  </si>
  <si>
    <t>Ing. Bohuslav Kolář, MBA, LL.M.</t>
  </si>
  <si>
    <t>Nemovitý majetek (novostavba) a movitý majetek pořízený v rámci investičních akcí uvedených v Příloze 5 se svěřuje příslušné příspěvkové organizaci do hospodaření, a to ke dni aktivace předmětného majetku.</t>
  </si>
  <si>
    <t>Odbor investic - ORJ 17 - program Energetika</t>
  </si>
  <si>
    <t>opravy</t>
  </si>
  <si>
    <t>investice</t>
  </si>
  <si>
    <t>program Energetika</t>
  </si>
  <si>
    <t>Dobudování EPS s napojením na CPO (ze zákona u budov nad 50 osob - nutné dobudovat během 2024) včetně elektroinstalace</t>
  </si>
  <si>
    <t>Střední průmyslová škola Hranice - rekonstrukce chemické laboratoře</t>
  </si>
  <si>
    <t>pozastávka</t>
  </si>
  <si>
    <t>Vybudování nové kotelny na DM včetně solárních panelů na ohřev teplé vody</t>
  </si>
  <si>
    <t>2024 - 2025</t>
  </si>
  <si>
    <t>Základní škola a Mateřská škola při Priessnitzových léčebných lázních a.s., Jeseník – rekonstrukce objektu Priessnitzova 15, Jeseník</t>
  </si>
  <si>
    <t>Předmětem akce je rekonstrukce budovy dětského domova, který budovu opustí po transformaci. Do zrekonstruovaných prostor bude následně přestěhována ZŠ a MŠ, která je nyní dočasně umístěna v pronajatých prostorách ve vlastnictví Priessnitzových lázní.</t>
  </si>
  <si>
    <t>Domov Štíty-Jedlí - nová budova v Jedlí</t>
  </si>
  <si>
    <t>pozastávka + faktura za 12/2024</t>
  </si>
  <si>
    <t>Domov "Na Zámku“ - Rekonstrukce hlavní kotelny</t>
  </si>
  <si>
    <t>Rekonstrukce kotelny - hurdiskový strop</t>
  </si>
  <si>
    <t>NE</t>
  </si>
  <si>
    <t>ANO</t>
  </si>
  <si>
    <t>ANO - PD do 5/25</t>
  </si>
  <si>
    <t>ANO - PD do 1/25</t>
  </si>
  <si>
    <t>ANO - PD připravuje škola</t>
  </si>
  <si>
    <t>???</t>
  </si>
  <si>
    <t>PD do 6/2025</t>
  </si>
  <si>
    <t>ANO - PD - 10/2024</t>
  </si>
  <si>
    <t>ANO - PD - 3/2025</t>
  </si>
  <si>
    <t>ANO - PD - 12/2024???</t>
  </si>
  <si>
    <t>ANO - PD 8/2024</t>
  </si>
  <si>
    <t>ANO - PD 5/2024</t>
  </si>
  <si>
    <t>ANO - PD 9/2024</t>
  </si>
  <si>
    <t>ANO - PD - 2/25</t>
  </si>
  <si>
    <t>soutěží se</t>
  </si>
  <si>
    <t>ANO (objednán průzkum kanalizace)</t>
  </si>
  <si>
    <t>ANO - PD hotová, nebude aktualizace?</t>
  </si>
  <si>
    <t>ANO - čeká se na SP</t>
  </si>
  <si>
    <t>ANO - PD 10/2024</t>
  </si>
  <si>
    <t>ANO - PD 12/2024</t>
  </si>
  <si>
    <t>ANO - PD 11/2024</t>
  </si>
  <si>
    <t>ANO - PD 4/2025</t>
  </si>
  <si>
    <t>ANO - pokud nebylo v 2024</t>
  </si>
  <si>
    <t>ANO - pokud se tak nestalo 2024</t>
  </si>
  <si>
    <t>NE - PD 9/2025</t>
  </si>
  <si>
    <t>ANO - PD 5-6/2025</t>
  </si>
  <si>
    <t xml:space="preserve">Veřejná zakázka </t>
  </si>
  <si>
    <t>NE - soutěží se 2024</t>
  </si>
  <si>
    <t>PD zařizuje AGEL</t>
  </si>
  <si>
    <t>ANO - PD hotová</t>
  </si>
  <si>
    <t>NE - PD se soutěží 2024</t>
  </si>
  <si>
    <t>??? - dle termínu dokončení PD</t>
  </si>
  <si>
    <t>NE - VZ vyhlášena po ROK 7.10.2024</t>
  </si>
  <si>
    <t>NE - VZ vyhlášeno po ROK 7.10.2024</t>
  </si>
  <si>
    <t>NE - vysoutěženo 10/24</t>
  </si>
  <si>
    <t>rekonstrukce vodovodní a kanalizační přípojky, výměna potrubí a jeho uložení do větší hloubky.</t>
  </si>
  <si>
    <t xml:space="preserve"> Stávající stav – výměna vzduchu stávajícího stavu je přibližně 4 000 m3. Celkový příkon stávajícího stavu je 5,454 kW, tepelný výměník je však pouze na větší digestoři, přičemž digestoř neobsahuje ohřev, který by pokrýval zbývající tepelné ztráty. Nový stav – výměna vzduchu 10 000 m3/h, tepelný výměník pokrývá celou výměnu vzduchu, navíc za tepleným výměníkem je ohřev, který pokrývá zbývající tepelné ztráty</t>
  </si>
  <si>
    <t xml:space="preserve">Střední průmyslová škola, Přerov, Havlíčkova 2 - Výměna rozvodů elektrické energie v budově "B" </t>
  </si>
  <si>
    <t xml:space="preserve">Výměna rozvodů elektrické energie v budově "B" je nutná vzhledem ke stáří budovy.  V listopadu 2018 byla dokončena elektroinstalace v budově "A", část "B" je vedena pod památkovou péčí. </t>
  </si>
  <si>
    <t xml:space="preserve">Domov pro seniory Radkova Lhota - Dobudování EPS s napojením na CPO  a elektroinstalace                                         </t>
  </si>
  <si>
    <t>AGEL SMN a.s. - o.z. Nemocnice Šternberk  – stavební úpravy garáží</t>
  </si>
  <si>
    <t>Jedná se o stavební úpravy dvou garáží, do kterých budou vestavěny dva chlazené sklady a oprava prostoru stávající prádelny.</t>
  </si>
  <si>
    <t>14,15/23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</si>
</sst>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6" x14ac:knownFonts="1">
    <font>
      <sz val="10"/>
      <name val="Arial"/>
      <family val="2"/>
      <charset val="238"/>
    </font>
    <font>
      <sz val="11"/>
      <color theme="1"/>
      <name val="Calibri"/>
      <family val="2"/>
      <charset val="238"/>
      <scheme val="minor"/>
    </font>
    <font>
      <sz val="10"/>
      <name val="Arial"/>
      <family val="2"/>
      <charset val="238"/>
    </font>
    <font>
      <sz val="12"/>
      <name val="Arial"/>
      <family val="2"/>
      <charset val="238"/>
    </font>
    <font>
      <b/>
      <sz val="12"/>
      <name val="Arial"/>
      <family val="2"/>
      <charset val="238"/>
    </font>
    <font>
      <sz val="12"/>
      <name val="Arial CE"/>
      <family val="2"/>
      <charset val="238"/>
    </font>
    <font>
      <sz val="10"/>
      <name val="Arial CE"/>
      <family val="2"/>
      <charset val="238"/>
    </font>
    <font>
      <b/>
      <sz val="12"/>
      <name val="Arial CE"/>
      <family val="2"/>
      <charset val="238"/>
    </font>
    <font>
      <b/>
      <sz val="11"/>
      <name val="Arial CE"/>
      <family val="2"/>
      <charset val="238"/>
    </font>
    <font>
      <sz val="8"/>
      <name val="Arial CE"/>
      <family val="2"/>
      <charset val="238"/>
    </font>
    <font>
      <b/>
      <sz val="10"/>
      <name val="Arial"/>
      <family val="2"/>
      <charset val="238"/>
    </font>
    <font>
      <b/>
      <sz val="18"/>
      <name val="Arial"/>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6"/>
      <name val="Arial"/>
      <family val="2"/>
      <charset val="238"/>
    </font>
    <font>
      <sz val="12"/>
      <color rgb="FFFF0000"/>
      <name val="Arial"/>
      <family val="2"/>
      <charset val="238"/>
    </font>
    <font>
      <b/>
      <i/>
      <sz val="12"/>
      <name val="Arial"/>
      <family val="2"/>
      <charset val="238"/>
    </font>
    <font>
      <sz val="12"/>
      <name val="Arial CE"/>
      <charset val="238"/>
    </font>
    <font>
      <b/>
      <sz val="17"/>
      <name val="Arial"/>
      <family val="2"/>
      <charset val="238"/>
    </font>
    <font>
      <sz val="12"/>
      <color rgb="FF000000"/>
      <name val="Arial"/>
      <family val="2"/>
      <charset val="238"/>
    </font>
    <font>
      <b/>
      <sz val="10"/>
      <color rgb="FF0070C0"/>
      <name val="Arial"/>
      <family val="2"/>
      <charset val="238"/>
    </font>
    <font>
      <sz val="10"/>
      <name val="Arial CE"/>
      <charset val="238"/>
    </font>
    <font>
      <i/>
      <sz val="12"/>
      <name val="Arial"/>
      <family val="2"/>
      <charset val="238"/>
    </font>
    <font>
      <sz val="12"/>
      <color rgb="FF0070C0"/>
      <name val="Arial CE"/>
      <charset val="238"/>
    </font>
    <font>
      <sz val="12"/>
      <color rgb="FF0070C0"/>
      <name val="Arial"/>
      <family val="2"/>
      <charset val="238"/>
    </font>
    <font>
      <b/>
      <sz val="12"/>
      <name val="Arial CE"/>
      <charset val="238"/>
    </font>
    <font>
      <i/>
      <sz val="10"/>
      <name val="Arial CE"/>
      <family val="2"/>
      <charset val="238"/>
    </font>
    <font>
      <i/>
      <sz val="10"/>
      <name val="Arial"/>
      <family val="2"/>
      <charset val="238"/>
    </font>
    <font>
      <b/>
      <sz val="10"/>
      <name val="Arial CE"/>
      <charset val="238"/>
    </font>
    <font>
      <sz val="11"/>
      <name val="Calibri"/>
      <family val="2"/>
      <charset val="238"/>
    </font>
    <font>
      <i/>
      <sz val="12"/>
      <name val="Arial CE"/>
      <family val="2"/>
      <charset val="238"/>
    </font>
    <font>
      <sz val="11"/>
      <name val="Arial CE"/>
      <family val="2"/>
      <charset val="238"/>
    </font>
    <font>
      <sz val="11"/>
      <color rgb="FFFF00FF"/>
      <name val="Arial"/>
      <family val="2"/>
      <charset val="238"/>
    </font>
    <font>
      <i/>
      <sz val="11"/>
      <name val="Arial"/>
      <family val="2"/>
      <charset val="238"/>
    </font>
    <font>
      <sz val="12"/>
      <color rgb="FF7030A0"/>
      <name val="Arial"/>
      <family val="2"/>
      <charset val="238"/>
    </font>
    <font>
      <sz val="10"/>
      <color rgb="FFFFFF00"/>
      <name val="Arial"/>
      <family val="2"/>
      <charset val="238"/>
    </font>
    <font>
      <b/>
      <sz val="12"/>
      <color rgb="FF0070C0"/>
      <name val="Arial CE"/>
      <family val="2"/>
      <charset val="238"/>
    </font>
    <font>
      <b/>
      <sz val="12"/>
      <color rgb="FF0070C0"/>
      <name val="Arial"/>
      <family val="2"/>
      <charset val="238"/>
    </font>
    <font>
      <b/>
      <i/>
      <sz val="16"/>
      <color rgb="FFFF33CC"/>
      <name val="Arial"/>
      <family val="2"/>
      <charset val="238"/>
    </font>
    <font>
      <i/>
      <sz val="16"/>
      <color rgb="FFFF33CC"/>
      <name val="Arial"/>
      <family val="2"/>
      <charset val="238"/>
    </font>
    <font>
      <b/>
      <sz val="24"/>
      <name val="Arial"/>
      <family val="2"/>
      <charset val="238"/>
    </font>
    <font>
      <sz val="12"/>
      <color rgb="FFFF33CC"/>
      <name val="Arial"/>
      <family val="2"/>
      <charset val="238"/>
    </font>
    <font>
      <sz val="10"/>
      <color rgb="FFFF33CC"/>
      <name val="Arial"/>
      <family val="2"/>
      <charset val="238"/>
    </font>
    <font>
      <sz val="8"/>
      <name val="Arial"/>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EADDEF"/>
        <bgColor indexed="64"/>
      </patternFill>
    </fill>
    <fill>
      <patternFill patternType="solid">
        <fgColor theme="2" tint="-9.9978637043366805E-2"/>
        <bgColor indexed="64"/>
      </patternFill>
    </fill>
    <fill>
      <patternFill patternType="solid">
        <fgColor rgb="FFF6B8BE"/>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2">
    <xf numFmtId="0" fontId="0" fillId="0" borderId="0"/>
    <xf numFmtId="0" fontId="2" fillId="0" borderId="0">
      <alignmen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1" fillId="0" borderId="0"/>
    <xf numFmtId="0" fontId="31" fillId="0" borderId="0"/>
  </cellStyleXfs>
  <cellXfs count="359">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3" fontId="0" fillId="0" borderId="0" xfId="0" applyNumberFormat="1" applyFill="1" applyAlignment="1">
      <alignment horizontal="center"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0" fontId="0" fillId="0" borderId="0" xfId="0" applyFont="1" applyFill="1" applyAlignment="1">
      <alignment vertical="center"/>
    </xf>
    <xf numFmtId="3" fontId="3" fillId="0" borderId="1" xfId="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3" fontId="3"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0" fontId="0" fillId="0" borderId="1" xfId="0" applyFont="1" applyFill="1" applyBorder="1" applyAlignment="1">
      <alignment horizontal="center" vertical="center"/>
    </xf>
    <xf numFmtId="3"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 fillId="0" borderId="1" xfId="0" applyFont="1" applyFill="1" applyBorder="1" applyAlignment="1" applyProtection="1">
      <alignment vertical="center" wrapText="1"/>
      <protection locked="0"/>
    </xf>
    <xf numFmtId="0" fontId="2" fillId="0" borderId="1" xfId="0" applyFont="1" applyFill="1" applyBorder="1" applyAlignment="1">
      <alignment horizontal="center" vertical="center"/>
    </xf>
    <xf numFmtId="0" fontId="6" fillId="0" borderId="0" xfId="0" applyFont="1" applyFill="1"/>
    <xf numFmtId="3" fontId="9" fillId="0" borderId="0" xfId="0" applyNumberFormat="1" applyFont="1" applyFill="1" applyAlignment="1">
      <alignment horizontal="right" vertical="center"/>
    </xf>
    <xf numFmtId="3" fontId="9" fillId="0" borderId="0" xfId="0" applyNumberFormat="1" applyFont="1" applyFill="1" applyAlignment="1">
      <alignment horizontal="center" vertical="center"/>
    </xf>
    <xf numFmtId="3" fontId="9" fillId="0" borderId="0" xfId="0" applyNumberFormat="1" applyFont="1" applyFill="1" applyAlignment="1">
      <alignment horizontal="right" vertical="center" indent="1"/>
    </xf>
    <xf numFmtId="3" fontId="9" fillId="0" borderId="0" xfId="0" applyNumberFormat="1" applyFont="1" applyFill="1" applyAlignment="1">
      <alignment horizontal="right" wrapText="1"/>
    </xf>
    <xf numFmtId="0" fontId="9" fillId="0" borderId="0" xfId="0" applyFont="1" applyFill="1"/>
    <xf numFmtId="0" fontId="9" fillId="0" borderId="0" xfId="0" applyFont="1" applyFill="1" applyAlignment="1">
      <alignment wrapText="1"/>
    </xf>
    <xf numFmtId="0" fontId="10" fillId="2" borderId="1" xfId="2" applyFont="1" applyFill="1" applyBorder="1" applyAlignment="1">
      <alignment horizontal="center" vertical="center" wrapText="1"/>
    </xf>
    <xf numFmtId="3" fontId="11" fillId="2" borderId="1" xfId="2" applyNumberFormat="1" applyFont="1" applyFill="1" applyBorder="1" applyAlignment="1">
      <alignment horizontal="right" vertical="center" wrapText="1"/>
    </xf>
    <xf numFmtId="3" fontId="11" fillId="2" borderId="1" xfId="2" applyNumberFormat="1" applyFont="1" applyFill="1" applyBorder="1" applyAlignment="1">
      <alignment horizontal="center" vertical="center" wrapText="1"/>
    </xf>
    <xf numFmtId="0" fontId="11" fillId="2" borderId="2" xfId="3" applyFont="1" applyFill="1" applyBorder="1" applyAlignment="1">
      <alignment vertical="center"/>
    </xf>
    <xf numFmtId="0" fontId="11" fillId="2" borderId="3" xfId="3" applyFont="1" applyFill="1" applyBorder="1" applyAlignment="1">
      <alignment vertical="center"/>
    </xf>
    <xf numFmtId="3" fontId="0"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12" fillId="0" borderId="0" xfId="0" applyFont="1" applyFill="1"/>
    <xf numFmtId="0" fontId="13" fillId="2" borderId="1" xfId="2" applyFont="1" applyFill="1" applyBorder="1" applyAlignment="1">
      <alignment horizontal="center" vertical="center" wrapText="1"/>
    </xf>
    <xf numFmtId="3" fontId="13" fillId="2" borderId="1" xfId="3" applyNumberFormat="1" applyFont="1" applyFill="1" applyBorder="1" applyAlignment="1">
      <alignment horizontal="right" vertical="center" wrapText="1"/>
    </xf>
    <xf numFmtId="3" fontId="13" fillId="2" borderId="1" xfId="3" applyNumberFormat="1" applyFont="1" applyFill="1" applyBorder="1" applyAlignment="1">
      <alignment horizontal="center" vertical="center" wrapText="1"/>
    </xf>
    <xf numFmtId="0" fontId="13" fillId="2" borderId="2" xfId="3" applyFont="1" applyFill="1" applyBorder="1" applyAlignment="1">
      <alignment vertical="center"/>
    </xf>
    <xf numFmtId="0" fontId="13" fillId="2" borderId="3" xfId="3" applyFont="1" applyFill="1" applyBorder="1" applyAlignment="1">
      <alignment vertical="center"/>
    </xf>
    <xf numFmtId="3" fontId="10" fillId="4" borderId="1" xfId="2" applyNumberFormat="1" applyFont="1" applyFill="1" applyBorder="1" applyAlignment="1">
      <alignment horizontal="center" vertical="center" wrapText="1"/>
    </xf>
    <xf numFmtId="0" fontId="0" fillId="5" borderId="1" xfId="0" applyFill="1" applyBorder="1" applyAlignment="1">
      <alignment vertical="center" wrapText="1"/>
    </xf>
    <xf numFmtId="0" fontId="10" fillId="0" borderId="0" xfId="0" applyFont="1" applyFill="1" applyAlignment="1">
      <alignment horizontal="center"/>
    </xf>
    <xf numFmtId="0" fontId="15" fillId="0" borderId="0" xfId="4" applyFont="1" applyFill="1" applyAlignment="1">
      <alignment vertical="center" wrapText="1"/>
    </xf>
    <xf numFmtId="3" fontId="15" fillId="0" borderId="0" xfId="4" applyNumberFormat="1" applyFont="1" applyFill="1" applyAlignment="1">
      <alignment horizontal="right" vertical="center"/>
    </xf>
    <xf numFmtId="3" fontId="15" fillId="0" borderId="0" xfId="4" applyNumberFormat="1" applyFont="1" applyFill="1" applyAlignment="1">
      <alignment horizontal="center" vertical="center"/>
    </xf>
    <xf numFmtId="0" fontId="15" fillId="0" borderId="0" xfId="4" applyFont="1" applyFill="1"/>
    <xf numFmtId="3" fontId="15" fillId="0" borderId="0" xfId="4" applyNumberFormat="1" applyFont="1" applyFill="1"/>
    <xf numFmtId="3" fontId="3" fillId="0" borderId="0" xfId="4" applyNumberFormat="1" applyFont="1" applyFill="1"/>
    <xf numFmtId="0" fontId="3" fillId="0" borderId="0" xfId="4" applyFont="1" applyFill="1"/>
    <xf numFmtId="0" fontId="3" fillId="0" borderId="0" xfId="0" applyFont="1" applyFill="1"/>
    <xf numFmtId="0" fontId="4" fillId="0" borderId="0" xfId="4" applyFont="1" applyFill="1" applyAlignment="1">
      <alignment horizontal="center"/>
    </xf>
    <xf numFmtId="0" fontId="4" fillId="0" borderId="0" xfId="4" applyFont="1" applyFill="1" applyAlignment="1">
      <alignment horizontal="right"/>
    </xf>
    <xf numFmtId="0" fontId="2" fillId="0" borderId="0" xfId="6" applyFill="1" applyAlignment="1">
      <alignment vertical="center" wrapText="1"/>
    </xf>
    <xf numFmtId="3" fontId="0" fillId="0" borderId="0" xfId="6" applyNumberFormat="1" applyFont="1" applyFill="1" applyAlignment="1">
      <alignment horizontal="right" vertical="center"/>
    </xf>
    <xf numFmtId="3" fontId="2" fillId="0" borderId="0" xfId="6" applyNumberFormat="1" applyFill="1" applyAlignment="1">
      <alignment horizontal="right" vertical="center"/>
    </xf>
    <xf numFmtId="3" fontId="2" fillId="0" borderId="0" xfId="6" applyNumberFormat="1" applyFill="1" applyAlignment="1">
      <alignment horizontal="center" vertical="center"/>
    </xf>
    <xf numFmtId="0" fontId="2" fillId="0" borderId="0" xfId="6" applyFill="1"/>
    <xf numFmtId="3" fontId="2" fillId="0" borderId="0" xfId="6" applyNumberFormat="1" applyFill="1"/>
    <xf numFmtId="0" fontId="2" fillId="0" borderId="0" xfId="6" applyFill="1" applyAlignment="1"/>
    <xf numFmtId="0" fontId="16" fillId="0" borderId="0" xfId="6" applyFont="1" applyFill="1"/>
    <xf numFmtId="0" fontId="0" fillId="6" borderId="0" xfId="0" applyFont="1" applyFill="1" applyAlignment="1">
      <alignment vertical="center"/>
    </xf>
    <xf numFmtId="3" fontId="17" fillId="0" borderId="1" xfId="0" applyNumberFormat="1" applyFont="1" applyFill="1" applyBorder="1" applyAlignment="1">
      <alignment horizontal="center" vertical="center" wrapText="1"/>
    </xf>
    <xf numFmtId="0" fontId="4" fillId="2" borderId="2" xfId="3" applyFont="1" applyFill="1" applyBorder="1" applyAlignment="1">
      <alignment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19" fillId="0" borderId="1" xfId="0" applyFont="1" applyFill="1" applyBorder="1" applyAlignment="1" applyProtection="1">
      <alignment horizontal="left" vertical="center" wrapText="1"/>
      <protection locked="0"/>
    </xf>
    <xf numFmtId="0" fontId="18" fillId="2" borderId="2" xfId="3" applyFont="1" applyFill="1" applyBorder="1" applyAlignment="1">
      <alignment vertical="center"/>
    </xf>
    <xf numFmtId="3" fontId="20" fillId="2" borderId="1" xfId="2" applyNumberFormat="1" applyFont="1" applyFill="1" applyBorder="1" applyAlignment="1">
      <alignment horizontal="right" vertical="center" wrapText="1"/>
    </xf>
    <xf numFmtId="0" fontId="14" fillId="0" borderId="0" xfId="0" applyFont="1"/>
    <xf numFmtId="3" fontId="0" fillId="0" borderId="0" xfId="0" applyNumberFormat="1"/>
    <xf numFmtId="0" fontId="3" fillId="8" borderId="1" xfId="0" applyFont="1" applyFill="1" applyBorder="1"/>
    <xf numFmtId="0" fontId="3" fillId="3" borderId="13" xfId="0" applyFont="1" applyFill="1" applyBorder="1"/>
    <xf numFmtId="0" fontId="3" fillId="3" borderId="1" xfId="0" applyFont="1" applyFill="1" applyBorder="1"/>
    <xf numFmtId="3" fontId="3" fillId="3" borderId="1" xfId="0" applyNumberFormat="1" applyFont="1" applyFill="1" applyBorder="1"/>
    <xf numFmtId="3" fontId="3" fillId="3" borderId="3" xfId="0" applyNumberFormat="1" applyFont="1" applyFill="1" applyBorder="1"/>
    <xf numFmtId="3" fontId="3" fillId="3" borderId="14" xfId="0" applyNumberFormat="1" applyFont="1" applyFill="1" applyBorder="1"/>
    <xf numFmtId="3" fontId="0" fillId="0" borderId="0" xfId="0" applyNumberFormat="1" applyFill="1"/>
    <xf numFmtId="3" fontId="4" fillId="0" borderId="7" xfId="0" applyNumberFormat="1" applyFont="1" applyBorder="1"/>
    <xf numFmtId="3" fontId="4" fillId="0" borderId="8" xfId="0" applyNumberFormat="1" applyFont="1" applyBorder="1"/>
    <xf numFmtId="3" fontId="4" fillId="0" borderId="9" xfId="0" applyNumberFormat="1" applyFont="1" applyBorder="1"/>
    <xf numFmtId="0" fontId="3" fillId="6" borderId="10" xfId="0" applyFont="1" applyFill="1" applyBorder="1"/>
    <xf numFmtId="0" fontId="3" fillId="6" borderId="4" xfId="0" applyFont="1" applyFill="1" applyBorder="1"/>
    <xf numFmtId="3" fontId="3" fillId="6" borderId="4" xfId="0" applyNumberFormat="1" applyFont="1" applyFill="1" applyBorder="1"/>
    <xf numFmtId="3" fontId="3" fillId="6" borderId="11" xfId="0" applyNumberFormat="1" applyFont="1" applyFill="1" applyBorder="1"/>
    <xf numFmtId="3" fontId="3" fillId="6" borderId="12" xfId="0" applyNumberFormat="1" applyFont="1" applyFill="1" applyBorder="1"/>
    <xf numFmtId="0" fontId="3" fillId="7" borderId="13" xfId="0" applyFont="1" applyFill="1" applyBorder="1"/>
    <xf numFmtId="0" fontId="3" fillId="7" borderId="1" xfId="0" applyFont="1" applyFill="1" applyBorder="1"/>
    <xf numFmtId="3" fontId="3" fillId="7" borderId="1" xfId="0" applyNumberFormat="1" applyFont="1" applyFill="1" applyBorder="1"/>
    <xf numFmtId="3" fontId="3" fillId="7" borderId="3" xfId="0" applyNumberFormat="1" applyFont="1" applyFill="1" applyBorder="1"/>
    <xf numFmtId="3" fontId="3" fillId="7" borderId="14" xfId="0" applyNumberFormat="1" applyFont="1" applyFill="1" applyBorder="1"/>
    <xf numFmtId="0" fontId="3" fillId="10" borderId="13" xfId="0" applyFont="1" applyFill="1" applyBorder="1"/>
    <xf numFmtId="0" fontId="3" fillId="10" borderId="1" xfId="0" applyFont="1" applyFill="1" applyBorder="1"/>
    <xf numFmtId="3" fontId="3" fillId="10" borderId="1" xfId="0" applyNumberFormat="1" applyFont="1" applyFill="1" applyBorder="1"/>
    <xf numFmtId="3" fontId="3" fillId="10" borderId="3" xfId="0" applyNumberFormat="1" applyFont="1" applyFill="1" applyBorder="1"/>
    <xf numFmtId="3" fontId="3" fillId="10" borderId="14" xfId="0" applyNumberFormat="1" applyFont="1" applyFill="1" applyBorder="1"/>
    <xf numFmtId="0" fontId="3" fillId="9" borderId="13" xfId="0" applyFont="1" applyFill="1" applyBorder="1"/>
    <xf numFmtId="0" fontId="3" fillId="9" borderId="1" xfId="0" applyFont="1" applyFill="1" applyBorder="1"/>
    <xf numFmtId="3" fontId="3" fillId="9" borderId="1" xfId="0" applyNumberFormat="1" applyFont="1" applyFill="1" applyBorder="1"/>
    <xf numFmtId="3" fontId="3" fillId="9" borderId="3" xfId="0" applyNumberFormat="1" applyFont="1" applyFill="1" applyBorder="1"/>
    <xf numFmtId="3" fontId="3" fillId="9" borderId="14" xfId="0" applyNumberFormat="1" applyFont="1" applyFill="1" applyBorder="1"/>
    <xf numFmtId="0" fontId="3" fillId="8" borderId="15" xfId="0" applyFont="1" applyFill="1" applyBorder="1"/>
    <xf numFmtId="4" fontId="3" fillId="8" borderId="5" xfId="0" applyNumberFormat="1" applyFont="1" applyFill="1" applyBorder="1"/>
    <xf numFmtId="3" fontId="3" fillId="8" borderId="5" xfId="0" applyNumberFormat="1" applyFont="1" applyFill="1" applyBorder="1"/>
    <xf numFmtId="3" fontId="3" fillId="8" borderId="16" xfId="0" applyNumberFormat="1" applyFont="1" applyFill="1" applyBorder="1"/>
    <xf numFmtId="3" fontId="3" fillId="8" borderId="17" xfId="0" applyNumberFormat="1" applyFont="1" applyFill="1" applyBorder="1"/>
    <xf numFmtId="3" fontId="4" fillId="2" borderId="1" xfId="1"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0" fontId="14" fillId="0" borderId="0" xfId="0" applyFont="1"/>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ont="1" applyAlignment="1">
      <alignment horizontal="right"/>
    </xf>
    <xf numFmtId="0" fontId="21" fillId="0" borderId="0" xfId="0" applyFont="1" applyAlignment="1">
      <alignment horizontal="right" vertical="center" wrapText="1"/>
    </xf>
    <xf numFmtId="3" fontId="22" fillId="4" borderId="1" xfId="2" applyNumberFormat="1" applyFont="1" applyFill="1" applyBorder="1" applyAlignment="1">
      <alignment horizontal="center" vertical="center" wrapText="1"/>
    </xf>
    <xf numFmtId="0" fontId="13" fillId="2" borderId="1" xfId="3" applyFont="1" applyFill="1" applyBorder="1" applyAlignment="1">
      <alignment vertical="center"/>
    </xf>
    <xf numFmtId="0" fontId="2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3" fontId="24" fillId="0" borderId="0" xfId="0" applyNumberFormat="1" applyFont="1" applyFill="1" applyAlignment="1">
      <alignment vertical="center"/>
    </xf>
    <xf numFmtId="0" fontId="5" fillId="0" borderId="1" xfId="0" applyFont="1" applyFill="1" applyBorder="1" applyAlignment="1">
      <alignment horizontal="center" vertical="center" textRotation="90" wrapText="1"/>
    </xf>
    <xf numFmtId="3" fontId="0" fillId="0" borderId="0" xfId="0" applyNumberFormat="1" applyFont="1" applyFill="1" applyAlignment="1">
      <alignment vertical="center"/>
    </xf>
    <xf numFmtId="0" fontId="6" fillId="0" borderId="1" xfId="9" applyFont="1" applyFill="1" applyBorder="1" applyAlignment="1">
      <alignment horizontal="center" vertical="center" wrapText="1"/>
    </xf>
    <xf numFmtId="3" fontId="26" fillId="9" borderId="1" xfId="1" applyNumberFormat="1" applyFont="1" applyFill="1" applyBorder="1" applyAlignment="1">
      <alignment horizontal="right" vertical="center"/>
    </xf>
    <xf numFmtId="0" fontId="23"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7" fillId="0" borderId="1" xfId="0" applyFont="1" applyBorder="1" applyAlignment="1" applyProtection="1">
      <alignment vertical="center" wrapText="1"/>
      <protection locked="0"/>
    </xf>
    <xf numFmtId="3" fontId="3" fillId="0" borderId="1" xfId="0" applyNumberFormat="1" applyFont="1" applyBorder="1" applyAlignment="1">
      <alignment horizontal="right" vertical="center"/>
    </xf>
    <xf numFmtId="0" fontId="0" fillId="0" borderId="1" xfId="0" applyBorder="1" applyAlignment="1">
      <alignment horizontal="center" vertical="center"/>
    </xf>
    <xf numFmtId="3" fontId="5"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3" fontId="3" fillId="0" borderId="1" xfId="1" applyNumberFormat="1" applyFont="1" applyBorder="1" applyAlignment="1">
      <alignment horizontal="right" vertical="center"/>
    </xf>
    <xf numFmtId="3" fontId="24" fillId="0" borderId="1" xfId="0" applyNumberFormat="1" applyFont="1" applyBorder="1" applyAlignment="1">
      <alignment horizontal="center" vertical="center" wrapText="1"/>
    </xf>
    <xf numFmtId="3"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vertical="center" wrapText="1"/>
    </xf>
    <xf numFmtId="0" fontId="0" fillId="0" borderId="1" xfId="0" applyFont="1" applyBorder="1" applyAlignment="1">
      <alignment horizontal="center" vertical="center"/>
    </xf>
    <xf numFmtId="0" fontId="3" fillId="0" borderId="1" xfId="0" applyFont="1" applyBorder="1" applyAlignment="1">
      <alignment horizontal="left" vertical="center" wrapText="1"/>
    </xf>
    <xf numFmtId="3" fontId="3" fillId="0" borderId="1" xfId="0" applyNumberFormat="1" applyFont="1" applyBorder="1" applyAlignment="1">
      <alignment horizontal="center" vertical="center" wrapText="1"/>
    </xf>
    <xf numFmtId="3" fontId="0" fillId="0" borderId="0" xfId="0" applyNumberFormat="1" applyFont="1" applyAlignment="1">
      <alignment vertical="center"/>
    </xf>
    <xf numFmtId="0" fontId="0" fillId="0" borderId="0" xfId="0" applyFont="1" applyAlignment="1">
      <alignment vertical="center"/>
    </xf>
    <xf numFmtId="0" fontId="19" fillId="0" borderId="1" xfId="0" applyFont="1" applyBorder="1" applyAlignment="1" applyProtection="1">
      <alignment horizontal="left" vertical="center" wrapText="1"/>
      <protection locked="0"/>
    </xf>
    <xf numFmtId="3" fontId="4" fillId="11" borderId="1" xfId="1" applyNumberFormat="1" applyFont="1" applyFill="1" applyBorder="1" applyAlignment="1">
      <alignment horizontal="right" vertical="center"/>
    </xf>
    <xf numFmtId="0" fontId="5" fillId="0" borderId="1" xfId="0" applyFont="1" applyBorder="1" applyAlignment="1" applyProtection="1">
      <alignment horizontal="left" vertical="top" wrapText="1"/>
      <protection locked="0"/>
    </xf>
    <xf numFmtId="0" fontId="30"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0" fontId="19" fillId="0" borderId="19" xfId="0" applyFont="1" applyFill="1" applyBorder="1" applyAlignment="1" applyProtection="1">
      <alignment horizontal="left" vertical="center" wrapText="1"/>
      <protection locked="0"/>
    </xf>
    <xf numFmtId="0" fontId="15" fillId="0" borderId="1" xfId="10" applyFont="1" applyBorder="1" applyAlignment="1">
      <alignment horizontal="center" vertical="center"/>
    </xf>
    <xf numFmtId="0" fontId="2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pplyProtection="1">
      <alignment horizontal="left" vertical="top" wrapText="1"/>
      <protection locked="0"/>
    </xf>
    <xf numFmtId="0" fontId="6" fillId="0" borderId="4" xfId="0" applyFont="1" applyFill="1" applyBorder="1" applyAlignment="1">
      <alignment horizontal="center" vertical="center" wrapText="1"/>
    </xf>
    <xf numFmtId="3" fontId="18" fillId="0" borderId="1" xfId="0" applyNumberFormat="1" applyFont="1" applyBorder="1" applyAlignment="1">
      <alignment horizontal="right" vertical="center"/>
    </xf>
    <xf numFmtId="3" fontId="24" fillId="0" borderId="1" xfId="1" applyNumberFormat="1" applyFont="1" applyBorder="1" applyAlignment="1">
      <alignment horizontal="right" vertical="center"/>
    </xf>
    <xf numFmtId="3" fontId="18" fillId="2" borderId="1" xfId="1" applyNumberFormat="1" applyFont="1" applyFill="1" applyBorder="1" applyAlignment="1">
      <alignment horizontal="right" vertical="center"/>
    </xf>
    <xf numFmtId="0" fontId="3" fillId="0" borderId="1" xfId="0" applyFont="1" applyBorder="1" applyAlignment="1">
      <alignment horizontal="center" vertical="center"/>
    </xf>
    <xf numFmtId="0" fontId="3" fillId="0" borderId="1" xfId="2" applyFont="1" applyBorder="1" applyAlignment="1">
      <alignment horizontal="center" vertical="center" wrapText="1"/>
    </xf>
    <xf numFmtId="3" fontId="24" fillId="0" borderId="0" xfId="0" applyNumberFormat="1" applyFont="1" applyAlignment="1">
      <alignment vertical="center"/>
    </xf>
    <xf numFmtId="0" fontId="12" fillId="0" borderId="0" xfId="0" applyFont="1"/>
    <xf numFmtId="3" fontId="5" fillId="2" borderId="1" xfId="0"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25" fillId="9" borderId="1" xfId="0" applyNumberFormat="1" applyFont="1" applyFill="1" applyBorder="1" applyAlignment="1">
      <alignment horizontal="right" vertical="center"/>
    </xf>
    <xf numFmtId="3" fontId="19" fillId="2" borderId="1" xfId="0" applyNumberFormat="1" applyFont="1" applyFill="1" applyBorder="1" applyAlignment="1">
      <alignment horizontal="right" vertical="center"/>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0" fillId="0" borderId="5" xfId="0" applyFont="1" applyFill="1" applyBorder="1" applyAlignment="1">
      <alignment vertical="center"/>
    </xf>
    <xf numFmtId="3" fontId="3" fillId="0" borderId="5" xfId="0" applyNumberFormat="1" applyFont="1" applyFill="1" applyBorder="1" applyAlignment="1">
      <alignment vertical="center" wrapText="1"/>
    </xf>
    <xf numFmtId="3" fontId="3" fillId="0" borderId="4" xfId="0" applyNumberFormat="1" applyFont="1" applyFill="1" applyBorder="1" applyAlignment="1">
      <alignment vertical="center" wrapText="1"/>
    </xf>
    <xf numFmtId="0" fontId="7" fillId="0" borderId="5" xfId="0" applyFont="1" applyFill="1" applyBorder="1" applyAlignment="1" applyProtection="1">
      <alignment vertical="center" wrapText="1"/>
      <protection locked="0"/>
    </xf>
    <xf numFmtId="0" fontId="5" fillId="0" borderId="5"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6" fillId="0" borderId="19" xfId="0" applyFont="1" applyFill="1" applyBorder="1" applyAlignment="1">
      <alignment vertical="center" wrapText="1"/>
    </xf>
    <xf numFmtId="0" fontId="0" fillId="0" borderId="19" xfId="0" applyFont="1" applyFill="1" applyBorder="1" applyAlignment="1">
      <alignment vertical="center"/>
    </xf>
    <xf numFmtId="0" fontId="7" fillId="0" borderId="19" xfId="0" applyFont="1" applyFill="1" applyBorder="1" applyAlignment="1" applyProtection="1">
      <alignment vertical="center" wrapText="1"/>
      <protection locked="0"/>
    </xf>
    <xf numFmtId="3" fontId="4" fillId="2" borderId="4" xfId="1" applyNumberFormat="1" applyFont="1" applyFill="1" applyBorder="1" applyAlignment="1">
      <alignment horizontal="right" vertical="center"/>
    </xf>
    <xf numFmtId="0" fontId="6" fillId="0" borderId="1" xfId="0" applyFont="1" applyFill="1" applyBorder="1" applyAlignment="1">
      <alignment vertical="center" wrapText="1"/>
    </xf>
    <xf numFmtId="0" fontId="0" fillId="0" borderId="1" xfId="0" applyFont="1" applyFill="1" applyBorder="1" applyAlignment="1">
      <alignment vertical="center"/>
    </xf>
    <xf numFmtId="0" fontId="5" fillId="0" borderId="1" xfId="0" applyFont="1" applyFill="1" applyBorder="1" applyAlignment="1" applyProtection="1">
      <alignment vertical="center" wrapText="1"/>
      <protection locked="0"/>
    </xf>
    <xf numFmtId="3" fontId="3" fillId="0" borderId="1" xfId="1" applyNumberFormat="1" applyFont="1" applyFill="1" applyBorder="1" applyAlignment="1">
      <alignment vertical="center"/>
    </xf>
    <xf numFmtId="3" fontId="3" fillId="0" borderId="1" xfId="0" applyNumberFormat="1" applyFont="1" applyFill="1" applyBorder="1" applyAlignment="1">
      <alignment vertical="center" wrapText="1"/>
    </xf>
    <xf numFmtId="0" fontId="0" fillId="0" borderId="20" xfId="0" applyFont="1" applyFill="1" applyBorder="1" applyAlignment="1">
      <alignment vertical="center"/>
    </xf>
    <xf numFmtId="0" fontId="6" fillId="12" borderId="1" xfId="0" applyFont="1" applyFill="1" applyBorder="1" applyAlignment="1">
      <alignment horizontal="center" vertical="center" wrapText="1"/>
    </xf>
    <xf numFmtId="0" fontId="0" fillId="12" borderId="1" xfId="0" applyFont="1" applyFill="1" applyBorder="1" applyAlignment="1">
      <alignment horizontal="center" vertical="center"/>
    </xf>
    <xf numFmtId="0" fontId="5" fillId="12" borderId="1" xfId="0" applyFont="1" applyFill="1" applyBorder="1" applyAlignment="1" applyProtection="1">
      <alignment horizontal="left" vertical="center" wrapText="1"/>
      <protection locked="0"/>
    </xf>
    <xf numFmtId="0" fontId="7" fillId="12" borderId="1" xfId="0" applyFont="1" applyFill="1" applyBorder="1" applyAlignment="1" applyProtection="1">
      <alignment vertical="center" wrapText="1"/>
      <protection locked="0"/>
    </xf>
    <xf numFmtId="0" fontId="0" fillId="12" borderId="0" xfId="0" applyFont="1" applyFill="1" applyAlignment="1">
      <alignment vertical="center"/>
    </xf>
    <xf numFmtId="3" fontId="29" fillId="0" borderId="0" xfId="0" applyNumberFormat="1" applyFont="1" applyAlignment="1">
      <alignment vertical="center"/>
    </xf>
    <xf numFmtId="0" fontId="29" fillId="0" borderId="0" xfId="0" applyFont="1" applyAlignment="1">
      <alignment vertical="center"/>
    </xf>
    <xf numFmtId="3" fontId="15" fillId="0" borderId="1"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0" fontId="17" fillId="0" borderId="1" xfId="2" applyFont="1" applyBorder="1" applyAlignment="1">
      <alignment horizontal="center" vertical="center" wrapText="1"/>
    </xf>
    <xf numFmtId="0" fontId="0" fillId="0" borderId="1" xfId="0" applyFont="1" applyFill="1" applyBorder="1" applyAlignment="1">
      <alignment horizontal="center" vertical="center" wrapText="1"/>
    </xf>
    <xf numFmtId="3" fontId="36" fillId="0" borderId="1" xfId="0" applyNumberFormat="1" applyFont="1" applyFill="1" applyBorder="1" applyAlignment="1">
      <alignment horizontal="center" vertical="center" wrapText="1"/>
    </xf>
    <xf numFmtId="3" fontId="38" fillId="9" borderId="1" xfId="0" applyNumberFormat="1" applyFont="1" applyFill="1" applyBorder="1" applyAlignment="1">
      <alignment horizontal="right" vertical="center"/>
    </xf>
    <xf numFmtId="3" fontId="39" fillId="9" borderId="1" xfId="1" applyNumberFormat="1" applyFont="1" applyFill="1" applyBorder="1" applyAlignment="1">
      <alignment horizontal="right" vertical="center"/>
    </xf>
    <xf numFmtId="3" fontId="17"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0" fillId="2" borderId="3" xfId="3" applyFont="1" applyFill="1" applyBorder="1" applyAlignment="1">
      <alignment vertical="center"/>
    </xf>
    <xf numFmtId="0" fontId="40" fillId="2" borderId="2" xfId="3" applyFont="1" applyFill="1" applyBorder="1" applyAlignment="1">
      <alignment vertical="center"/>
    </xf>
    <xf numFmtId="3" fontId="40" fillId="2" borderId="1" xfId="3" applyNumberFormat="1" applyFont="1" applyFill="1" applyBorder="1" applyAlignment="1">
      <alignment horizontal="right" vertical="center" wrapText="1"/>
    </xf>
    <xf numFmtId="3" fontId="40" fillId="2" borderId="1" xfId="3" applyNumberFormat="1" applyFont="1" applyFill="1" applyBorder="1" applyAlignment="1">
      <alignment horizontal="center" vertical="center" wrapText="1"/>
    </xf>
    <xf numFmtId="0" fontId="40" fillId="2" borderId="1" xfId="2" applyFont="1" applyFill="1" applyBorder="1" applyAlignment="1">
      <alignment horizontal="center" vertical="center" wrapText="1"/>
    </xf>
    <xf numFmtId="0" fontId="41" fillId="0" borderId="0" xfId="0" applyFont="1" applyFill="1"/>
    <xf numFmtId="0" fontId="3" fillId="0" borderId="1" xfId="0" applyFont="1" applyFill="1" applyBorder="1" applyAlignment="1">
      <alignment horizontal="justify" vertical="center"/>
    </xf>
    <xf numFmtId="0" fontId="30" fillId="0" borderId="1" xfId="0" applyFont="1" applyFill="1" applyBorder="1" applyAlignment="1">
      <alignment horizontal="center" vertical="center" wrapText="1"/>
    </xf>
    <xf numFmtId="0" fontId="27" fillId="0" borderId="1" xfId="0" applyFont="1" applyFill="1" applyBorder="1" applyAlignment="1" applyProtection="1">
      <alignment vertical="center" wrapText="1"/>
      <protection locked="0"/>
    </xf>
    <xf numFmtId="3" fontId="24" fillId="0" borderId="1" xfId="0" applyNumberFormat="1" applyFont="1" applyFill="1" applyBorder="1" applyAlignment="1">
      <alignment horizontal="right" vertical="center"/>
    </xf>
    <xf numFmtId="0" fontId="29" fillId="0" borderId="1" xfId="0" applyFont="1" applyFill="1" applyBorder="1" applyAlignment="1">
      <alignment horizontal="center" vertical="center"/>
    </xf>
    <xf numFmtId="3" fontId="32" fillId="0" borderId="1" xfId="0" applyNumberFormat="1" applyFont="1" applyFill="1" applyBorder="1" applyAlignment="1">
      <alignment horizontal="right" vertical="center"/>
    </xf>
    <xf numFmtId="0" fontId="33" fillId="0" borderId="1" xfId="0" applyFont="1" applyFill="1" applyBorder="1" applyAlignment="1">
      <alignment horizontal="center" vertical="center" wrapText="1"/>
    </xf>
    <xf numFmtId="3" fontId="3" fillId="2" borderId="1" xfId="0" applyNumberFormat="1" applyFont="1" applyFill="1" applyBorder="1" applyAlignment="1">
      <alignment horizontal="right" vertical="center"/>
    </xf>
    <xf numFmtId="3" fontId="0" fillId="0" borderId="20" xfId="0" applyNumberFormat="1" applyFill="1" applyBorder="1" applyAlignment="1">
      <alignment horizontal="center" vertical="center"/>
    </xf>
    <xf numFmtId="3" fontId="0" fillId="0" borderId="20" xfId="0" applyNumberFormat="1" applyFill="1" applyBorder="1" applyAlignment="1">
      <alignment horizontal="right" vertical="center"/>
    </xf>
    <xf numFmtId="0" fontId="0" fillId="0" borderId="4"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3" fontId="3" fillId="0" borderId="1" xfId="0" applyNumberFormat="1" applyFont="1" applyFill="1" applyBorder="1" applyAlignment="1">
      <alignment vertical="center"/>
    </xf>
    <xf numFmtId="0" fontId="0" fillId="0" borderId="1" xfId="0" applyNumberFormat="1" applyFont="1" applyFill="1" applyBorder="1" applyAlignment="1">
      <alignment vertical="center"/>
    </xf>
    <xf numFmtId="3" fontId="5" fillId="0" borderId="1" xfId="0" applyNumberFormat="1" applyFont="1" applyFill="1" applyBorder="1" applyAlignment="1">
      <alignment vertical="center"/>
    </xf>
    <xf numFmtId="3" fontId="3" fillId="0" borderId="5" xfId="0" applyNumberFormat="1" applyFont="1" applyFill="1" applyBorder="1" applyAlignment="1">
      <alignment vertical="center"/>
    </xf>
    <xf numFmtId="0" fontId="0" fillId="0" borderId="5" xfId="0" applyNumberFormat="1" applyFont="1" applyFill="1" applyBorder="1" applyAlignment="1">
      <alignment vertical="center"/>
    </xf>
    <xf numFmtId="3" fontId="5" fillId="0" borderId="5" xfId="0" applyNumberFormat="1" applyFont="1" applyFill="1" applyBorder="1" applyAlignment="1">
      <alignment vertical="center"/>
    </xf>
    <xf numFmtId="3" fontId="3" fillId="0" borderId="5" xfId="1" applyNumberFormat="1" applyFont="1" applyFill="1" applyBorder="1" applyAlignment="1">
      <alignment vertical="center"/>
    </xf>
    <xf numFmtId="3" fontId="3" fillId="0" borderId="4" xfId="0" applyNumberFormat="1" applyFont="1" applyFill="1" applyBorder="1" applyAlignment="1">
      <alignment horizontal="right" vertical="center"/>
    </xf>
    <xf numFmtId="3" fontId="5" fillId="0" borderId="4"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3" fillId="0" borderId="4" xfId="1" applyNumberFormat="1" applyFont="1" applyFill="1" applyBorder="1" applyAlignment="1">
      <alignment horizontal="right" vertical="center"/>
    </xf>
    <xf numFmtId="3" fontId="3" fillId="0" borderId="4" xfId="1" applyNumberFormat="1" applyFont="1" applyFill="1" applyBorder="1" applyAlignment="1">
      <alignment vertical="center"/>
    </xf>
    <xf numFmtId="3" fontId="3" fillId="0" borderId="4" xfId="0" applyNumberFormat="1" applyFont="1" applyFill="1" applyBorder="1" applyAlignment="1">
      <alignment vertical="center"/>
    </xf>
    <xf numFmtId="3" fontId="5" fillId="0" borderId="4" xfId="0" applyNumberFormat="1" applyFont="1" applyFill="1" applyBorder="1" applyAlignment="1">
      <alignment vertical="center"/>
    </xf>
    <xf numFmtId="0" fontId="6" fillId="0" borderId="19" xfId="0" applyFont="1" applyFill="1" applyBorder="1" applyAlignment="1">
      <alignment horizontal="center" vertical="center" wrapText="1"/>
    </xf>
    <xf numFmtId="0" fontId="17" fillId="0" borderId="1" xfId="2"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11" fillId="2" borderId="2" xfId="3" applyFont="1" applyFill="1" applyBorder="1" applyAlignment="1">
      <alignment vertical="center"/>
    </xf>
    <xf numFmtId="0" fontId="16" fillId="0" borderId="0" xfId="6" applyFont="1"/>
    <xf numFmtId="0" fontId="2" fillId="0" borderId="0" xfId="6"/>
    <xf numFmtId="3" fontId="2" fillId="0" borderId="0" xfId="6" applyNumberFormat="1"/>
    <xf numFmtId="0" fontId="2" fillId="0" borderId="0" xfId="0" applyFont="1" applyAlignment="1">
      <alignment wrapText="1"/>
    </xf>
    <xf numFmtId="3" fontId="2" fillId="0" borderId="0" xfId="0" applyNumberFormat="1" applyFont="1" applyAlignment="1">
      <alignment horizontal="right" vertical="center"/>
    </xf>
    <xf numFmtId="3" fontId="2" fillId="0" borderId="0" xfId="6" applyNumberFormat="1" applyAlignment="1">
      <alignment horizontal="center" vertical="center"/>
    </xf>
    <xf numFmtId="3" fontId="2" fillId="0" borderId="0" xfId="6" applyNumberFormat="1" applyAlignment="1">
      <alignment horizontal="right" vertical="center"/>
    </xf>
    <xf numFmtId="0" fontId="2" fillId="0" borderId="0" xfId="6" applyAlignment="1">
      <alignment vertical="center" wrapText="1"/>
    </xf>
    <xf numFmtId="0" fontId="10" fillId="0" borderId="0" xfId="0" applyFont="1" applyAlignment="1">
      <alignment horizontal="center"/>
    </xf>
    <xf numFmtId="0" fontId="2" fillId="0" borderId="0" xfId="0" applyFont="1"/>
    <xf numFmtId="0" fontId="3" fillId="0" borderId="0" xfId="4" applyFont="1"/>
    <xf numFmtId="0" fontId="3" fillId="0" borderId="0" xfId="0" applyFont="1"/>
    <xf numFmtId="0" fontId="4" fillId="0" borderId="0" xfId="4" applyFont="1" applyAlignment="1">
      <alignment horizontal="right"/>
    </xf>
    <xf numFmtId="0" fontId="4" fillId="0" borderId="0" xfId="4" applyFont="1" applyAlignment="1">
      <alignment horizontal="center"/>
    </xf>
    <xf numFmtId="3" fontId="15" fillId="0" borderId="0" xfId="4" applyNumberFormat="1" applyFont="1" applyAlignment="1">
      <alignment horizontal="center" vertical="center"/>
    </xf>
    <xf numFmtId="3" fontId="15" fillId="0" borderId="0" xfId="4" applyNumberFormat="1" applyFont="1" applyAlignment="1">
      <alignment horizontal="right" vertical="center"/>
    </xf>
    <xf numFmtId="3" fontId="3" fillId="0" borderId="0" xfId="4" applyNumberFormat="1" applyFont="1"/>
    <xf numFmtId="0" fontId="15" fillId="0" borderId="0" xfId="4" applyFont="1"/>
    <xf numFmtId="0" fontId="15" fillId="0" borderId="0" xfId="4" applyFont="1" applyAlignment="1">
      <alignment vertical="center" wrapText="1"/>
    </xf>
    <xf numFmtId="3" fontId="15" fillId="0" borderId="0" xfId="4" applyNumberFormat="1" applyFont="1"/>
    <xf numFmtId="0" fontId="3" fillId="0" borderId="0" xfId="0" applyFont="1" applyAlignment="1">
      <alignment horizontal="right" vertical="center" wrapText="1"/>
    </xf>
    <xf numFmtId="0" fontId="2" fillId="5"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9" fillId="0" borderId="0" xfId="0" applyFont="1" applyAlignment="1">
      <alignment wrapText="1"/>
    </xf>
    <xf numFmtId="0" fontId="9" fillId="0" borderId="0" xfId="0" applyFont="1"/>
    <xf numFmtId="3" fontId="9" fillId="0" borderId="0" xfId="0" applyNumberFormat="1" applyFont="1" applyAlignment="1">
      <alignment horizontal="right" wrapText="1"/>
    </xf>
    <xf numFmtId="3" fontId="9" fillId="0" borderId="0" xfId="0" applyNumberFormat="1" applyFont="1" applyAlignment="1">
      <alignment horizontal="right" vertical="center" indent="1"/>
    </xf>
    <xf numFmtId="3" fontId="9" fillId="0" borderId="0" xfId="0" applyNumberFormat="1" applyFont="1" applyAlignment="1">
      <alignment horizontal="center" vertical="center"/>
    </xf>
    <xf numFmtId="3" fontId="9" fillId="0" borderId="0" xfId="0" applyNumberFormat="1" applyFont="1" applyAlignment="1">
      <alignment horizontal="right" vertical="center"/>
    </xf>
    <xf numFmtId="0" fontId="2" fillId="0" borderId="0" xfId="0" applyFont="1" applyAlignment="1">
      <alignment vertical="center" wrapText="1"/>
    </xf>
    <xf numFmtId="0" fontId="6" fillId="0" borderId="0" xfId="0" applyFont="1"/>
    <xf numFmtId="0" fontId="2" fillId="0" borderId="0" xfId="0" applyFont="1" applyAlignment="1">
      <alignment horizontal="right" wrapText="1"/>
    </xf>
    <xf numFmtId="3" fontId="2" fillId="0" borderId="0" xfId="0" applyNumberFormat="1" applyFont="1" applyAlignment="1">
      <alignment horizontal="right" vertical="center" indent="1"/>
    </xf>
    <xf numFmtId="3" fontId="2" fillId="0" borderId="0" xfId="0" applyNumberFormat="1" applyFont="1" applyAlignment="1">
      <alignment horizontal="center" vertical="center"/>
    </xf>
    <xf numFmtId="0" fontId="43" fillId="6" borderId="10" xfId="0" applyFont="1" applyFill="1" applyBorder="1"/>
    <xf numFmtId="0" fontId="43" fillId="6" borderId="4" xfId="0" applyFont="1" applyFill="1" applyBorder="1"/>
    <xf numFmtId="3" fontId="43" fillId="6" borderId="4" xfId="0" applyNumberFormat="1" applyFont="1" applyFill="1" applyBorder="1"/>
    <xf numFmtId="3" fontId="43" fillId="6" borderId="11" xfId="0" applyNumberFormat="1" applyFont="1" applyFill="1" applyBorder="1"/>
    <xf numFmtId="3" fontId="43" fillId="6" borderId="12" xfId="0" applyNumberFormat="1" applyFont="1" applyFill="1" applyBorder="1"/>
    <xf numFmtId="3" fontId="44" fillId="0" borderId="0" xfId="0" applyNumberFormat="1" applyFont="1"/>
    <xf numFmtId="0" fontId="44" fillId="0" borderId="0" xfId="0" applyFont="1"/>
    <xf numFmtId="0" fontId="43" fillId="7" borderId="13" xfId="0" applyFont="1" applyFill="1" applyBorder="1"/>
    <xf numFmtId="0" fontId="43" fillId="7" borderId="1" xfId="0" applyFont="1" applyFill="1" applyBorder="1"/>
    <xf numFmtId="3" fontId="43" fillId="7" borderId="1" xfId="0" applyNumberFormat="1" applyFont="1" applyFill="1" applyBorder="1"/>
    <xf numFmtId="3" fontId="43" fillId="7" borderId="3" xfId="0" applyNumberFormat="1" applyFont="1" applyFill="1" applyBorder="1"/>
    <xf numFmtId="3" fontId="43" fillId="7" borderId="14" xfId="0" applyNumberFormat="1" applyFont="1" applyFill="1" applyBorder="1"/>
    <xf numFmtId="0" fontId="43" fillId="9" borderId="13" xfId="0" applyFont="1" applyFill="1" applyBorder="1"/>
    <xf numFmtId="0" fontId="43" fillId="9" borderId="1" xfId="0" applyFont="1" applyFill="1" applyBorder="1"/>
    <xf numFmtId="3" fontId="43" fillId="9" borderId="1" xfId="0" applyNumberFormat="1" applyFont="1" applyFill="1" applyBorder="1"/>
    <xf numFmtId="3" fontId="43" fillId="9" borderId="3" xfId="0" applyNumberFormat="1" applyFont="1" applyFill="1" applyBorder="1"/>
    <xf numFmtId="3" fontId="43" fillId="9" borderId="14" xfId="0" applyNumberFormat="1" applyFont="1" applyFill="1" applyBorder="1"/>
    <xf numFmtId="0" fontId="0" fillId="0" borderId="0" xfId="0" applyAlignment="1">
      <alignment horizontal="right"/>
    </xf>
    <xf numFmtId="4" fontId="0" fillId="0" borderId="0" xfId="0" applyNumberFormat="1"/>
    <xf numFmtId="3" fontId="43" fillId="0" borderId="1" xfId="0" applyNumberFormat="1" applyFont="1" applyFill="1" applyBorder="1" applyAlignment="1">
      <alignment horizontal="center" vertical="center" wrapText="1"/>
    </xf>
    <xf numFmtId="3" fontId="44" fillId="0" borderId="0" xfId="0" applyNumberFormat="1" applyFont="1" applyAlignment="1">
      <alignment vertical="center"/>
    </xf>
    <xf numFmtId="0" fontId="44" fillId="0" borderId="0" xfId="0" applyFont="1" applyAlignment="1">
      <alignment vertical="center"/>
    </xf>
    <xf numFmtId="3" fontId="43" fillId="0" borderId="1" xfId="0" applyNumberFormat="1" applyFont="1" applyBorder="1" applyAlignment="1">
      <alignment horizontal="center" vertical="center" wrapText="1"/>
    </xf>
    <xf numFmtId="0" fontId="44" fillId="0" borderId="0" xfId="0" applyFont="1" applyFill="1" applyAlignment="1">
      <alignment vertical="center"/>
    </xf>
    <xf numFmtId="3" fontId="3" fillId="12" borderId="1" xfId="0"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wrapText="1"/>
    </xf>
    <xf numFmtId="0" fontId="5" fillId="0" borderId="1" xfId="8" applyFont="1" applyBorder="1" applyAlignment="1" applyProtection="1">
      <alignment horizontal="left" vertical="center" wrapText="1"/>
      <protection locked="0"/>
    </xf>
    <xf numFmtId="0" fontId="24" fillId="0" borderId="1" xfId="0" applyFont="1" applyFill="1" applyBorder="1"/>
    <xf numFmtId="0" fontId="0" fillId="0" borderId="1" xfId="0" applyBorder="1" applyAlignment="1">
      <alignment vertical="center"/>
    </xf>
    <xf numFmtId="0" fontId="0" fillId="0" borderId="1" xfId="0" applyFont="1" applyBorder="1" applyAlignment="1">
      <alignment vertical="center"/>
    </xf>
    <xf numFmtId="0" fontId="0" fillId="0" borderId="1" xfId="0" applyFont="1" applyBorder="1"/>
    <xf numFmtId="0" fontId="12" fillId="0" borderId="1" xfId="0" applyFont="1" applyFill="1" applyBorder="1"/>
    <xf numFmtId="0" fontId="0" fillId="0" borderId="1" xfId="0" applyBorder="1"/>
    <xf numFmtId="0" fontId="41" fillId="0" borderId="1" xfId="0" applyFont="1" applyFill="1" applyBorder="1"/>
    <xf numFmtId="0" fontId="0" fillId="0" borderId="1" xfId="0" applyFill="1" applyBorder="1"/>
    <xf numFmtId="0" fontId="0" fillId="0" borderId="1" xfId="0" applyFont="1" applyFill="1" applyBorder="1" applyAlignment="1">
      <alignment vertical="center" wrapText="1"/>
    </xf>
    <xf numFmtId="0" fontId="0" fillId="6" borderId="1" xfId="0" applyFont="1" applyFill="1" applyBorder="1" applyAlignment="1">
      <alignment vertical="center"/>
    </xf>
    <xf numFmtId="0" fontId="0" fillId="0" borderId="1" xfId="0" applyBorder="1" applyAlignment="1">
      <alignment vertical="center" wrapText="1"/>
    </xf>
    <xf numFmtId="0" fontId="0" fillId="6" borderId="1" xfId="0" applyFont="1" applyFill="1" applyBorder="1" applyAlignment="1">
      <alignment vertical="center" wrapText="1"/>
    </xf>
    <xf numFmtId="0" fontId="0" fillId="0" borderId="1" xfId="0" applyFill="1" applyBorder="1" applyAlignment="1">
      <alignment wrapText="1"/>
    </xf>
    <xf numFmtId="0" fontId="29" fillId="0" borderId="1" xfId="0" applyFont="1" applyBorder="1"/>
    <xf numFmtId="0" fontId="12" fillId="0" borderId="1" xfId="0" applyFont="1" applyBorder="1"/>
    <xf numFmtId="0" fontId="29" fillId="0" borderId="1" xfId="0" applyFont="1" applyFill="1" applyBorder="1"/>
    <xf numFmtId="0" fontId="29" fillId="0" borderId="1" xfId="0" applyFont="1" applyFill="1" applyBorder="1" applyAlignment="1">
      <alignment vertical="center" wrapText="1"/>
    </xf>
    <xf numFmtId="0" fontId="29" fillId="0" borderId="1" xfId="0" applyFont="1" applyBorder="1" applyAlignment="1">
      <alignment vertical="center"/>
    </xf>
    <xf numFmtId="0" fontId="29" fillId="0" borderId="1" xfId="0" applyFont="1" applyFill="1" applyBorder="1" applyAlignment="1">
      <alignment vertical="center"/>
    </xf>
    <xf numFmtId="0" fontId="29" fillId="0" borderId="1" xfId="0" applyFont="1" applyBorder="1" applyAlignment="1">
      <alignment vertical="center" wrapText="1"/>
    </xf>
    <xf numFmtId="0" fontId="0" fillId="0" borderId="1" xfId="0" applyFont="1" applyFill="1" applyBorder="1"/>
    <xf numFmtId="3" fontId="19" fillId="0" borderId="1" xfId="0" applyNumberFormat="1" applyFont="1" applyFill="1" applyBorder="1" applyAlignment="1">
      <alignment horizontal="right" vertical="center"/>
    </xf>
    <xf numFmtId="3" fontId="24" fillId="13" borderId="0" xfId="0" applyNumberFormat="1" applyFont="1" applyFill="1" applyAlignment="1">
      <alignment vertical="center"/>
    </xf>
    <xf numFmtId="0" fontId="29" fillId="13" borderId="1" xfId="0" applyFont="1" applyFill="1" applyBorder="1" applyAlignment="1">
      <alignment vertical="center" wrapText="1"/>
    </xf>
    <xf numFmtId="0" fontId="29" fillId="13" borderId="1" xfId="0" applyFont="1" applyFill="1" applyBorder="1" applyAlignment="1">
      <alignment vertical="center"/>
    </xf>
    <xf numFmtId="0" fontId="12" fillId="13" borderId="0" xfId="0" applyFont="1" applyFill="1"/>
    <xf numFmtId="4" fontId="0" fillId="0" borderId="20" xfId="0" applyNumberFormat="1" applyBorder="1"/>
    <xf numFmtId="0" fontId="6" fillId="14" borderId="1" xfId="0" applyFont="1" applyFill="1" applyBorder="1" applyAlignment="1">
      <alignment horizontal="center" vertical="center" wrapText="1"/>
    </xf>
    <xf numFmtId="0" fontId="4" fillId="0" borderId="6" xfId="0" applyFont="1" applyBorder="1" applyAlignment="1">
      <alignment horizontal="center"/>
    </xf>
    <xf numFmtId="0" fontId="4" fillId="0" borderId="7" xfId="0" applyFont="1" applyBorder="1" applyAlignment="1">
      <alignment horizontal="center"/>
    </xf>
    <xf numFmtId="164" fontId="10" fillId="4" borderId="1" xfId="3" applyNumberFormat="1" applyFont="1" applyFill="1" applyBorder="1" applyAlignment="1">
      <alignment horizontal="center" vertical="center" wrapText="1"/>
    </xf>
    <xf numFmtId="3" fontId="10" fillId="4" borderId="1" xfId="3" applyNumberFormat="1" applyFont="1" applyFill="1" applyBorder="1" applyAlignment="1">
      <alignment horizontal="center" vertical="center" wrapText="1"/>
    </xf>
    <xf numFmtId="3" fontId="14" fillId="4" borderId="1" xfId="4" applyNumberFormat="1" applyFont="1" applyFill="1" applyBorder="1" applyAlignment="1">
      <alignment horizontal="center" vertical="center"/>
    </xf>
    <xf numFmtId="0" fontId="0" fillId="0" borderId="1" xfId="0" applyFill="1" applyBorder="1" applyAlignment="1">
      <alignment horizontal="center"/>
    </xf>
    <xf numFmtId="0" fontId="11" fillId="5" borderId="3" xfId="5" applyFont="1" applyFill="1" applyBorder="1" applyAlignment="1">
      <alignment horizontal="left" vertical="center"/>
    </xf>
    <xf numFmtId="0" fontId="11" fillId="5" borderId="2" xfId="5" applyFont="1" applyFill="1" applyBorder="1" applyAlignment="1">
      <alignment horizontal="left" vertical="center"/>
    </xf>
    <xf numFmtId="0" fontId="11" fillId="5" borderId="18" xfId="5" applyFont="1" applyFill="1" applyBorder="1" applyAlignment="1">
      <alignment horizontal="left" vertical="center"/>
    </xf>
    <xf numFmtId="0" fontId="10" fillId="4" borderId="1" xfId="3" applyFont="1" applyFill="1" applyBorder="1" applyAlignment="1">
      <alignment horizontal="center" vertical="center" textRotation="90" wrapText="1"/>
    </xf>
    <xf numFmtId="0" fontId="10" fillId="4" borderId="1" xfId="3" applyFont="1" applyFill="1" applyBorder="1" applyAlignment="1">
      <alignment horizontal="center" vertical="center" wrapText="1"/>
    </xf>
    <xf numFmtId="0" fontId="10" fillId="4" borderId="5" xfId="3" applyFont="1" applyFill="1" applyBorder="1" applyAlignment="1">
      <alignment horizontal="center" vertical="center" wrapText="1"/>
    </xf>
    <xf numFmtId="0" fontId="10" fillId="4" borderId="4" xfId="3" applyFont="1" applyFill="1" applyBorder="1" applyAlignment="1">
      <alignment horizontal="center" vertical="center" wrapText="1"/>
    </xf>
    <xf numFmtId="164" fontId="10" fillId="4" borderId="1" xfId="3" applyNumberFormat="1" applyFont="1" applyFill="1" applyBorder="1" applyAlignment="1">
      <alignment horizontal="center" vertical="center" textRotation="90" wrapText="1"/>
    </xf>
    <xf numFmtId="0" fontId="11" fillId="2" borderId="3" xfId="3" applyFont="1" applyFill="1" applyBorder="1" applyAlignment="1">
      <alignment horizontal="left" vertical="center"/>
    </xf>
    <xf numFmtId="0" fontId="11" fillId="2" borderId="2" xfId="3" applyFont="1" applyFill="1" applyBorder="1" applyAlignment="1">
      <alignment horizontal="left" vertical="center"/>
    </xf>
    <xf numFmtId="0" fontId="42" fillId="0" borderId="0" xfId="6" applyFont="1" applyAlignment="1">
      <alignment horizontal="center" vertical="center" wrapText="1"/>
    </xf>
    <xf numFmtId="0" fontId="11" fillId="5" borderId="1" xfId="5" applyFont="1" applyFill="1" applyBorder="1" applyAlignment="1">
      <alignment horizontal="left" vertical="center"/>
    </xf>
    <xf numFmtId="0" fontId="11" fillId="2" borderId="3" xfId="3" applyFont="1" applyFill="1" applyBorder="1" applyAlignment="1">
      <alignment vertical="center"/>
    </xf>
    <xf numFmtId="0" fontId="11" fillId="2" borderId="2" xfId="3" applyFont="1" applyFill="1" applyBorder="1" applyAlignment="1">
      <alignment vertical="center"/>
    </xf>
    <xf numFmtId="0" fontId="11" fillId="2" borderId="18" xfId="3" applyFont="1" applyFill="1" applyBorder="1" applyAlignment="1">
      <alignment vertical="center"/>
    </xf>
    <xf numFmtId="0" fontId="6" fillId="0" borderId="5" xfId="0" applyFont="1" applyFill="1" applyBorder="1" applyAlignment="1">
      <alignment horizontal="center" vertical="center" wrapText="1"/>
    </xf>
  </cellXfs>
  <cellStyles count="12">
    <cellStyle name="Normální" xfId="0" builtinId="0"/>
    <cellStyle name="Normální 2" xfId="10" xr:uid="{BD146574-10C3-47AC-912C-FC0FAE7B92FD}"/>
    <cellStyle name="Normální 2 2" xfId="11" xr:uid="{D1DFF0BC-B981-4A09-88A7-C67E2A8BCDA8}"/>
    <cellStyle name="Normální 3" xfId="7" xr:uid="{00000000-0005-0000-0000-000001000000}"/>
    <cellStyle name="Normální 3 2" xfId="8" xr:uid="{00000000-0005-0000-0000-000002000000}"/>
    <cellStyle name="Normální 5" xfId="1" xr:uid="{00000000-0005-0000-0000-000003000000}"/>
    <cellStyle name="Normální 9" xfId="9" xr:uid="{00000000-0005-0000-0000-000004000000}"/>
    <cellStyle name="normální_Investice - opravy 2007 - 14-11-06-HOL (3)1" xfId="5" xr:uid="{00000000-0005-0000-0000-000005000000}"/>
    <cellStyle name="normální_investice 2005- doprava-upravený2" xfId="4" xr:uid="{00000000-0005-0000-0000-000006000000}"/>
    <cellStyle name="normální_Investice 2005-školství - úprava (probráno se SEK)" xfId="3" xr:uid="{00000000-0005-0000-0000-000007000000}"/>
    <cellStyle name="normální_kultura2-upravené priority-3" xfId="2" xr:uid="{00000000-0005-0000-0000-000008000000}"/>
    <cellStyle name="normální_Sociální - investice a opravy 2009 - sumarizace vč. prior - 10-12-2008" xfId="6" xr:uid="{00000000-0005-0000-0000-000009000000}"/>
  </cellStyles>
  <dxfs count="0"/>
  <tableStyles count="0" defaultTableStyle="TableStyleMedium2" defaultPivotStyle="PivotStyleLight16"/>
  <colors>
    <mruColors>
      <color rgb="FFFF33CC"/>
      <color rgb="FFF6B8BE"/>
      <color rgb="FFFFFFCC"/>
      <color rgb="FFF18B95"/>
      <color rgb="FFE2EFDA"/>
      <color rgb="FFEAD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showGridLines="0" tabSelected="1" view="pageBreakPreview" zoomScaleNormal="100" zoomScaleSheetLayoutView="100" workbookViewId="0">
      <selection activeCell="H27" sqref="H27"/>
    </sheetView>
  </sheetViews>
  <sheetFormatPr defaultRowHeight="12.75" x14ac:dyDescent="0.2"/>
  <cols>
    <col min="1" max="1" width="15.7109375" customWidth="1"/>
    <col min="2" max="2" width="49.28515625" customWidth="1"/>
    <col min="3" max="3" width="19.5703125" customWidth="1"/>
    <col min="4" max="4" width="19.42578125" customWidth="1"/>
    <col min="5" max="8" width="18.5703125" customWidth="1"/>
    <col min="9" max="9" width="1.28515625" customWidth="1"/>
  </cols>
  <sheetData>
    <row r="1" spans="1:10" ht="18" x14ac:dyDescent="0.25">
      <c r="A1" s="112" t="s">
        <v>117</v>
      </c>
    </row>
    <row r="2" spans="1:10" ht="18" x14ac:dyDescent="0.25">
      <c r="A2" s="73" t="s">
        <v>308</v>
      </c>
    </row>
    <row r="3" spans="1:10" ht="13.5" thickBot="1" x14ac:dyDescent="0.25">
      <c r="H3" s="118" t="s">
        <v>33</v>
      </c>
    </row>
    <row r="4" spans="1:10" ht="47.25" customHeight="1" thickBot="1" x14ac:dyDescent="0.25">
      <c r="A4" s="113" t="s">
        <v>31</v>
      </c>
      <c r="B4" s="114" t="s">
        <v>98</v>
      </c>
      <c r="C4" s="115" t="s">
        <v>99</v>
      </c>
      <c r="D4" s="115" t="s">
        <v>100</v>
      </c>
      <c r="E4" s="115" t="s">
        <v>101</v>
      </c>
      <c r="F4" s="115" t="s">
        <v>102</v>
      </c>
      <c r="G4" s="116" t="s">
        <v>103</v>
      </c>
      <c r="H4" s="117" t="s">
        <v>309</v>
      </c>
    </row>
    <row r="5" spans="1:10" ht="15" x14ac:dyDescent="0.2">
      <c r="A5" s="85" t="s">
        <v>104</v>
      </c>
      <c r="B5" s="86" t="s">
        <v>310</v>
      </c>
      <c r="C5" s="87">
        <v>0</v>
      </c>
      <c r="D5" s="87">
        <v>0</v>
      </c>
      <c r="E5" s="87">
        <v>0</v>
      </c>
      <c r="F5" s="87">
        <v>0</v>
      </c>
      <c r="G5" s="88">
        <f>'ORJ 17  školství '!O8+'ORJ 17  školství '!O22</f>
        <v>89595</v>
      </c>
      <c r="H5" s="89">
        <f>SUM(C5:G5)</f>
        <v>89595</v>
      </c>
      <c r="I5" s="74"/>
    </row>
    <row r="6" spans="1:10" s="288" customFormat="1" ht="15" x14ac:dyDescent="0.2">
      <c r="A6" s="282" t="s">
        <v>104</v>
      </c>
      <c r="B6" s="283" t="s">
        <v>345</v>
      </c>
      <c r="C6" s="284">
        <v>0</v>
      </c>
      <c r="D6" s="284">
        <v>0</v>
      </c>
      <c r="E6" s="284">
        <v>0</v>
      </c>
      <c r="F6" s="284">
        <v>0</v>
      </c>
      <c r="G6" s="285">
        <f>'ORJ 17  školství '!O32+'ORJ 17  školství '!O41</f>
        <v>50243</v>
      </c>
      <c r="H6" s="286">
        <f>SUM(C6:G6)</f>
        <v>50243</v>
      </c>
      <c r="I6" s="287"/>
    </row>
    <row r="7" spans="1:10" ht="15" x14ac:dyDescent="0.2">
      <c r="A7" s="85" t="s">
        <v>104</v>
      </c>
      <c r="B7" s="86" t="s">
        <v>311</v>
      </c>
      <c r="C7" s="87">
        <v>0</v>
      </c>
      <c r="D7" s="87">
        <v>0</v>
      </c>
      <c r="E7" s="87">
        <v>0</v>
      </c>
      <c r="F7" s="87">
        <v>0</v>
      </c>
      <c r="G7" s="88">
        <f>'ORJ 17  školství '!O19</f>
        <v>20825</v>
      </c>
      <c r="H7" s="89">
        <f>SUM(C7:G7)</f>
        <v>20825</v>
      </c>
      <c r="I7" s="74"/>
      <c r="J7" s="74">
        <f>SUM(H5:H7)</f>
        <v>160663</v>
      </c>
    </row>
    <row r="8" spans="1:10" ht="15" x14ac:dyDescent="0.2">
      <c r="A8" s="90" t="s">
        <v>106</v>
      </c>
      <c r="B8" s="91" t="s">
        <v>310</v>
      </c>
      <c r="C8" s="92">
        <v>0</v>
      </c>
      <c r="D8" s="92">
        <v>0</v>
      </c>
      <c r="E8" s="92">
        <v>0</v>
      </c>
      <c r="F8" s="92">
        <v>0</v>
      </c>
      <c r="G8" s="93">
        <f>'ORJ 17 sociální '!O8+'ORJ 17 sociální '!O37</f>
        <v>121825</v>
      </c>
      <c r="H8" s="94">
        <f t="shared" ref="H8:H20" si="0">SUM(C8:G8)</f>
        <v>121825</v>
      </c>
      <c r="I8" s="74"/>
    </row>
    <row r="9" spans="1:10" s="288" customFormat="1" ht="15" x14ac:dyDescent="0.2">
      <c r="A9" s="289" t="s">
        <v>106</v>
      </c>
      <c r="B9" s="290" t="s">
        <v>345</v>
      </c>
      <c r="C9" s="291">
        <v>0</v>
      </c>
      <c r="D9" s="291">
        <v>0</v>
      </c>
      <c r="E9" s="291">
        <v>0</v>
      </c>
      <c r="F9" s="291">
        <v>0</v>
      </c>
      <c r="G9" s="292">
        <f>'ORJ 17 sociální '!O33</f>
        <v>5578</v>
      </c>
      <c r="H9" s="293">
        <f t="shared" ref="H9" si="1">SUM(C9:G9)</f>
        <v>5578</v>
      </c>
      <c r="I9" s="287"/>
    </row>
    <row r="10" spans="1:10" ht="15" x14ac:dyDescent="0.2">
      <c r="A10" s="90" t="s">
        <v>106</v>
      </c>
      <c r="B10" s="91" t="s">
        <v>311</v>
      </c>
      <c r="C10" s="92">
        <v>0</v>
      </c>
      <c r="D10" s="92">
        <v>0</v>
      </c>
      <c r="E10" s="92">
        <v>0</v>
      </c>
      <c r="F10" s="92">
        <v>0</v>
      </c>
      <c r="G10" s="93">
        <f>'ORJ 17 sociální '!O29</f>
        <v>11120</v>
      </c>
      <c r="H10" s="94">
        <f t="shared" ref="H10" si="2">SUM(C10:G10)</f>
        <v>11120</v>
      </c>
      <c r="I10" s="74"/>
      <c r="J10" s="74">
        <f>SUM(G8:G10)</f>
        <v>138523</v>
      </c>
    </row>
    <row r="11" spans="1:10" ht="15" hidden="1" x14ac:dyDescent="0.2">
      <c r="A11" s="76" t="s">
        <v>107</v>
      </c>
      <c r="B11" s="77" t="s">
        <v>112</v>
      </c>
      <c r="C11" s="78"/>
      <c r="D11" s="78"/>
      <c r="E11" s="78"/>
      <c r="F11" s="78"/>
      <c r="G11" s="79"/>
      <c r="H11" s="80">
        <f t="shared" ref="H11" si="3">SUM(C11:G11)</f>
        <v>0</v>
      </c>
      <c r="I11" s="74"/>
    </row>
    <row r="12" spans="1:10" ht="15" x14ac:dyDescent="0.2">
      <c r="A12" s="76" t="s">
        <v>107</v>
      </c>
      <c r="B12" s="77" t="s">
        <v>105</v>
      </c>
      <c r="C12" s="78">
        <v>0</v>
      </c>
      <c r="D12" s="78">
        <v>0</v>
      </c>
      <c r="E12" s="78">
        <v>0</v>
      </c>
      <c r="F12" s="78">
        <v>0</v>
      </c>
      <c r="G12" s="79">
        <f>'ORJ 17 doprava '!O37</f>
        <v>52653</v>
      </c>
      <c r="H12" s="80">
        <f t="shared" si="0"/>
        <v>52653</v>
      </c>
      <c r="I12" s="74"/>
    </row>
    <row r="13" spans="1:10" ht="15" x14ac:dyDescent="0.2">
      <c r="A13" s="100" t="s">
        <v>108</v>
      </c>
      <c r="B13" s="101" t="s">
        <v>310</v>
      </c>
      <c r="C13" s="102">
        <v>0</v>
      </c>
      <c r="D13" s="102">
        <v>0</v>
      </c>
      <c r="E13" s="102">
        <v>0</v>
      </c>
      <c r="F13" s="102">
        <v>0</v>
      </c>
      <c r="G13" s="103">
        <f>'ORJ 17 kultura '!O8+'ORJ 17 kultura '!O12+'ORJ 17 kultura '!O16</f>
        <v>8759</v>
      </c>
      <c r="H13" s="104">
        <f t="shared" si="0"/>
        <v>8759</v>
      </c>
      <c r="I13" s="74"/>
    </row>
    <row r="14" spans="1:10" s="288" customFormat="1" ht="15" hidden="1" x14ac:dyDescent="0.2">
      <c r="A14" s="294" t="s">
        <v>108</v>
      </c>
      <c r="B14" s="295" t="s">
        <v>345</v>
      </c>
      <c r="C14" s="296"/>
      <c r="D14" s="296"/>
      <c r="E14" s="296"/>
      <c r="F14" s="296"/>
      <c r="G14" s="297">
        <f>'ORJ 17 kultura '!O16</f>
        <v>0</v>
      </c>
      <c r="H14" s="298">
        <f t="shared" ref="H14" si="4">SUM(C14:G14)</f>
        <v>0</v>
      </c>
      <c r="I14" s="287"/>
    </row>
    <row r="15" spans="1:10" ht="15" hidden="1" x14ac:dyDescent="0.2">
      <c r="A15" s="100" t="s">
        <v>108</v>
      </c>
      <c r="B15" s="101" t="s">
        <v>311</v>
      </c>
      <c r="C15" s="102"/>
      <c r="D15" s="102"/>
      <c r="E15" s="102"/>
      <c r="F15" s="102"/>
      <c r="G15" s="103">
        <f>'ORJ 17 kultura '!O10</f>
        <v>0</v>
      </c>
      <c r="H15" s="104">
        <f t="shared" ref="H15:H16" si="5">SUM(C15:G15)</f>
        <v>0</v>
      </c>
      <c r="I15" s="74"/>
    </row>
    <row r="16" spans="1:10" ht="15" x14ac:dyDescent="0.2">
      <c r="A16" s="95" t="s">
        <v>109</v>
      </c>
      <c r="B16" s="96" t="s">
        <v>327</v>
      </c>
      <c r="C16" s="97">
        <v>0</v>
      </c>
      <c r="D16" s="97">
        <v>0</v>
      </c>
      <c r="E16" s="97">
        <v>0</v>
      </c>
      <c r="F16" s="97">
        <v>0</v>
      </c>
      <c r="G16" s="98">
        <f>'ORJ 14 zdravotnictví '!O16</f>
        <v>2605</v>
      </c>
      <c r="H16" s="99">
        <f t="shared" si="5"/>
        <v>2605</v>
      </c>
      <c r="I16" s="74"/>
    </row>
    <row r="17" spans="1:9" ht="15" x14ac:dyDescent="0.2">
      <c r="A17" s="95" t="s">
        <v>109</v>
      </c>
      <c r="B17" s="96" t="s">
        <v>310</v>
      </c>
      <c r="C17" s="97">
        <v>0</v>
      </c>
      <c r="D17" s="97">
        <v>0</v>
      </c>
      <c r="E17" s="97">
        <v>0</v>
      </c>
      <c r="F17" s="97">
        <v>0</v>
      </c>
      <c r="G17" s="98">
        <f>'ORJ 17 - zdravotnictví '!O16</f>
        <v>95777</v>
      </c>
      <c r="H17" s="99">
        <f t="shared" si="0"/>
        <v>95777</v>
      </c>
      <c r="I17" s="74"/>
    </row>
    <row r="18" spans="1:9" ht="15" hidden="1" x14ac:dyDescent="0.2">
      <c r="A18" s="95" t="s">
        <v>109</v>
      </c>
      <c r="B18" s="96" t="s">
        <v>311</v>
      </c>
      <c r="C18" s="97">
        <v>0</v>
      </c>
      <c r="D18" s="97">
        <v>0</v>
      </c>
      <c r="E18" s="97">
        <v>0</v>
      </c>
      <c r="F18" s="97">
        <v>0</v>
      </c>
      <c r="G18" s="98">
        <v>0</v>
      </c>
      <c r="H18" s="99">
        <f t="shared" ref="H18" si="6">SUM(C18:G18)</f>
        <v>0</v>
      </c>
      <c r="I18" s="74"/>
    </row>
    <row r="19" spans="1:9" s="1" customFormat="1" ht="15.75" thickBot="1" x14ac:dyDescent="0.25">
      <c r="A19" s="95" t="s">
        <v>109</v>
      </c>
      <c r="B19" s="96" t="s">
        <v>150</v>
      </c>
      <c r="C19" s="97">
        <v>0</v>
      </c>
      <c r="D19" s="97">
        <v>0</v>
      </c>
      <c r="E19" s="97">
        <v>0</v>
      </c>
      <c r="F19" s="97">
        <f>'ORJ 17 zdrav. SMN '!P18</f>
        <v>30776</v>
      </c>
      <c r="G19" s="98">
        <f>'ORJ 17 zdrav. SMN '!Q18+'ORJ 17 zdrav. SMN '!R18</f>
        <v>11750</v>
      </c>
      <c r="H19" s="99">
        <f t="shared" si="0"/>
        <v>42526</v>
      </c>
      <c r="I19" s="81"/>
    </row>
    <row r="20" spans="1:9" ht="15.75" hidden="1" thickBot="1" x14ac:dyDescent="0.25">
      <c r="A20" s="105" t="s">
        <v>111</v>
      </c>
      <c r="B20" s="75" t="s">
        <v>310</v>
      </c>
      <c r="C20" s="106"/>
      <c r="D20" s="106"/>
      <c r="E20" s="106"/>
      <c r="F20" s="107"/>
      <c r="G20" s="108"/>
      <c r="H20" s="109">
        <f t="shared" si="0"/>
        <v>0</v>
      </c>
      <c r="I20" s="74"/>
    </row>
    <row r="21" spans="1:9" ht="16.5" thickBot="1" x14ac:dyDescent="0.3">
      <c r="A21" s="337" t="s">
        <v>110</v>
      </c>
      <c r="B21" s="338"/>
      <c r="C21" s="82">
        <f>SUM(C5:C20)</f>
        <v>0</v>
      </c>
      <c r="D21" s="82">
        <f>SUM(D5:D20)</f>
        <v>0</v>
      </c>
      <c r="E21" s="82">
        <f>SUM(E5:E20)</f>
        <v>0</v>
      </c>
      <c r="F21" s="82">
        <f>SUM(F5:F20)</f>
        <v>30776</v>
      </c>
      <c r="G21" s="83">
        <f>SUM(G5:G20)</f>
        <v>470730</v>
      </c>
      <c r="H21" s="84">
        <f t="shared" ref="H21" si="7">SUM(H5:H20)</f>
        <v>501506</v>
      </c>
      <c r="I21" s="74"/>
    </row>
    <row r="23" spans="1:9" x14ac:dyDescent="0.2">
      <c r="A23" t="s">
        <v>344</v>
      </c>
    </row>
    <row r="25" spans="1:9" x14ac:dyDescent="0.2">
      <c r="B25" s="299" t="s">
        <v>347</v>
      </c>
      <c r="C25" s="300">
        <f>C5+C8+C11+C12+C13+C16+C17+C19+C20</f>
        <v>0</v>
      </c>
      <c r="D25" s="300">
        <f t="shared" ref="D25:H25" si="8">D5+D8+D11+D12+D13+D16+D17+D19+D20</f>
        <v>0</v>
      </c>
      <c r="E25" s="300">
        <f t="shared" si="8"/>
        <v>0</v>
      </c>
      <c r="F25" s="300">
        <f t="shared" si="8"/>
        <v>30776</v>
      </c>
      <c r="G25" s="300">
        <f>G5+G8+G11+G12+G13+G16+G17+G19+G20</f>
        <v>382964</v>
      </c>
      <c r="H25" s="300">
        <f t="shared" si="8"/>
        <v>413740</v>
      </c>
    </row>
    <row r="26" spans="1:9" x14ac:dyDescent="0.2">
      <c r="B26" s="299" t="s">
        <v>346</v>
      </c>
      <c r="C26" s="300">
        <f>C7+C10+C15+C18</f>
        <v>0</v>
      </c>
      <c r="D26" s="300">
        <f t="shared" ref="D26:H26" si="9">D7+D10+D15+D18</f>
        <v>0</v>
      </c>
      <c r="E26" s="300">
        <f t="shared" si="9"/>
        <v>0</v>
      </c>
      <c r="F26" s="300">
        <f t="shared" si="9"/>
        <v>0</v>
      </c>
      <c r="G26" s="300">
        <f t="shared" si="9"/>
        <v>31945</v>
      </c>
      <c r="H26" s="300">
        <f t="shared" si="9"/>
        <v>31945</v>
      </c>
    </row>
    <row r="27" spans="1:9" x14ac:dyDescent="0.2">
      <c r="B27" s="299" t="s">
        <v>348</v>
      </c>
      <c r="C27" s="300">
        <f>C6+C9+C14</f>
        <v>0</v>
      </c>
      <c r="D27" s="300">
        <f t="shared" ref="D27:H27" si="10">D6+D9+D14</f>
        <v>0</v>
      </c>
      <c r="E27" s="300">
        <f t="shared" si="10"/>
        <v>0</v>
      </c>
      <c r="F27" s="300">
        <f t="shared" si="10"/>
        <v>0</v>
      </c>
      <c r="G27" s="300">
        <f t="shared" si="10"/>
        <v>55821</v>
      </c>
      <c r="H27" s="335">
        <f t="shared" si="10"/>
        <v>55821</v>
      </c>
    </row>
    <row r="28" spans="1:9" x14ac:dyDescent="0.2">
      <c r="H28" s="300">
        <f>SUM(H25:H27)</f>
        <v>501506</v>
      </c>
    </row>
  </sheetData>
  <mergeCells count="1">
    <mergeCell ref="A21:B21"/>
  </mergeCells>
  <pageMargins left="0.39370078740157483" right="0.39370078740157483" top="0.78740157480314965" bottom="0.78740157480314965" header="0.31496062992125984" footer="0.31496062992125984"/>
  <pageSetup paperSize="9" scale="79" firstPageNumber="119"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V68"/>
  <sheetViews>
    <sheetView showGridLines="0" view="pageBreakPreview" zoomScale="70" zoomScaleNormal="66" zoomScaleSheetLayoutView="70" workbookViewId="0">
      <pane ySplit="7" topLeftCell="A8" activePane="bottomLeft" state="frozenSplit"/>
      <selection activeCell="H25" sqref="H25:I25"/>
      <selection pane="bottomLeft" activeCell="H12" sqref="H12"/>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8"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21" width="18.5703125" style="1" customWidth="1"/>
    <col min="22" max="22" width="17.5703125" style="1" customWidth="1"/>
    <col min="23" max="16384" width="9.140625" style="1"/>
  </cols>
  <sheetData>
    <row r="1" spans="1:22" ht="20.25" x14ac:dyDescent="0.3">
      <c r="A1" s="64" t="s">
        <v>38</v>
      </c>
      <c r="B1" s="61"/>
      <c r="C1" s="61"/>
      <c r="D1" s="61"/>
      <c r="E1" s="61"/>
      <c r="F1" s="61"/>
      <c r="G1" s="61"/>
      <c r="H1" s="63"/>
      <c r="I1" s="62"/>
      <c r="J1" s="61"/>
      <c r="M1" s="60"/>
      <c r="N1" s="59"/>
      <c r="P1" s="59"/>
      <c r="Q1" s="59"/>
      <c r="R1" s="58"/>
      <c r="S1" s="57"/>
      <c r="T1" s="46"/>
    </row>
    <row r="2" spans="1:22" ht="15.75" x14ac:dyDescent="0.25">
      <c r="A2" s="50" t="s">
        <v>37</v>
      </c>
      <c r="B2" s="53"/>
      <c r="C2" s="53"/>
      <c r="D2" s="54"/>
      <c r="E2" s="53"/>
      <c r="F2" s="53"/>
      <c r="G2" s="53"/>
      <c r="H2" s="53" t="s">
        <v>36</v>
      </c>
      <c r="I2" s="56" t="s">
        <v>35</v>
      </c>
      <c r="J2" s="55"/>
      <c r="M2" s="49"/>
      <c r="N2" s="48"/>
      <c r="P2" s="48"/>
      <c r="Q2" s="48"/>
      <c r="R2" s="48"/>
      <c r="S2" s="47"/>
      <c r="T2" s="46"/>
    </row>
    <row r="3" spans="1:22" ht="17.25" customHeight="1" x14ac:dyDescent="0.2">
      <c r="A3" s="50"/>
      <c r="B3" s="53"/>
      <c r="C3" s="53"/>
      <c r="D3" s="54"/>
      <c r="E3" s="53"/>
      <c r="F3" s="53"/>
      <c r="G3" s="53"/>
      <c r="H3" s="53" t="s">
        <v>34</v>
      </c>
      <c r="I3" s="52"/>
      <c r="J3" s="53"/>
      <c r="M3" s="49"/>
      <c r="N3" s="48"/>
      <c r="P3" s="48"/>
      <c r="Q3" s="48"/>
      <c r="S3" s="47"/>
      <c r="T3" s="46"/>
    </row>
    <row r="4" spans="1:22" ht="17.25" customHeight="1" x14ac:dyDescent="0.2">
      <c r="A4" s="50"/>
      <c r="B4" s="50"/>
      <c r="C4" s="50"/>
      <c r="D4" s="50"/>
      <c r="E4" s="50"/>
      <c r="F4" s="50"/>
      <c r="G4" s="50"/>
      <c r="H4" s="50"/>
      <c r="I4" s="51"/>
      <c r="J4" s="50"/>
      <c r="M4" s="49"/>
      <c r="N4" s="48"/>
      <c r="P4" s="48"/>
      <c r="Q4" s="48"/>
      <c r="R4" s="119" t="s">
        <v>33</v>
      </c>
      <c r="S4" s="47"/>
      <c r="T4" s="46"/>
    </row>
    <row r="5" spans="1:22" ht="25.5" customHeight="1" x14ac:dyDescent="0.2">
      <c r="A5" s="343" t="s">
        <v>155</v>
      </c>
      <c r="B5" s="344"/>
      <c r="C5" s="344"/>
      <c r="D5" s="344"/>
      <c r="E5" s="344"/>
      <c r="F5" s="344"/>
      <c r="G5" s="344"/>
      <c r="H5" s="344"/>
      <c r="I5" s="344"/>
      <c r="J5" s="344"/>
      <c r="K5" s="344"/>
      <c r="L5" s="344"/>
      <c r="M5" s="344"/>
      <c r="N5" s="344"/>
      <c r="O5" s="344"/>
      <c r="P5" s="344"/>
      <c r="Q5" s="344"/>
      <c r="R5" s="345"/>
      <c r="S5" s="45"/>
    </row>
    <row r="6" spans="1:22"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2" ht="58.7" customHeight="1" x14ac:dyDescent="0.2">
      <c r="A7" s="346"/>
      <c r="B7" s="346"/>
      <c r="C7" s="347"/>
      <c r="D7" s="347"/>
      <c r="E7" s="349"/>
      <c r="F7" s="347"/>
      <c r="G7" s="347"/>
      <c r="H7" s="347"/>
      <c r="I7" s="339"/>
      <c r="J7" s="350"/>
      <c r="K7" s="339"/>
      <c r="L7" s="339"/>
      <c r="M7" s="339"/>
      <c r="N7" s="340"/>
      <c r="O7" s="44" t="s">
        <v>18</v>
      </c>
      <c r="P7" s="44" t="s">
        <v>17</v>
      </c>
      <c r="Q7" s="44" t="s">
        <v>16</v>
      </c>
      <c r="R7" s="340"/>
      <c r="S7" s="340"/>
      <c r="U7" s="342" t="s">
        <v>386</v>
      </c>
      <c r="V7" s="342"/>
    </row>
    <row r="8" spans="1:22" s="38" customFormat="1" ht="25.5" customHeight="1" x14ac:dyDescent="0.3">
      <c r="A8" s="43" t="s">
        <v>156</v>
      </c>
      <c r="B8" s="42"/>
      <c r="C8" s="42"/>
      <c r="D8" s="42"/>
      <c r="E8" s="42"/>
      <c r="F8" s="42"/>
      <c r="G8" s="42"/>
      <c r="H8" s="42"/>
      <c r="I8" s="42"/>
      <c r="J8" s="42"/>
      <c r="K8" s="42"/>
      <c r="L8" s="40">
        <f>SUM(L9:L18)</f>
        <v>236298</v>
      </c>
      <c r="M8" s="41"/>
      <c r="N8" s="40">
        <f>SUM(N9:N18)</f>
        <v>28793</v>
      </c>
      <c r="O8" s="40">
        <f>SUM(O9:O18)</f>
        <v>80269</v>
      </c>
      <c r="P8" s="40">
        <f>SUM(P9:P18)</f>
        <v>0</v>
      </c>
      <c r="Q8" s="40">
        <f>SUM(Q9:Q18)</f>
        <v>80269</v>
      </c>
      <c r="R8" s="40">
        <f>SUM(R9:R18)</f>
        <v>127236</v>
      </c>
      <c r="S8" s="39"/>
      <c r="U8" s="309" t="s">
        <v>50</v>
      </c>
      <c r="V8" s="309" t="s">
        <v>14</v>
      </c>
    </row>
    <row r="9" spans="1:22" s="143" customFormat="1" ht="47.25" customHeight="1" x14ac:dyDescent="0.2">
      <c r="A9" s="122">
        <v>1</v>
      </c>
      <c r="B9" s="15" t="s">
        <v>41</v>
      </c>
      <c r="C9" s="15">
        <v>3122</v>
      </c>
      <c r="D9" s="15">
        <v>6121</v>
      </c>
      <c r="E9" s="15">
        <v>61</v>
      </c>
      <c r="F9" s="15">
        <v>10</v>
      </c>
      <c r="G9" s="18">
        <v>60001101148</v>
      </c>
      <c r="H9" s="17" t="s">
        <v>350</v>
      </c>
      <c r="I9" s="150" t="s">
        <v>170</v>
      </c>
      <c r="J9" s="133" t="s">
        <v>50</v>
      </c>
      <c r="K9" s="133" t="s">
        <v>14</v>
      </c>
      <c r="L9" s="14">
        <v>9653</v>
      </c>
      <c r="M9" s="160" t="s">
        <v>40</v>
      </c>
      <c r="N9" s="12">
        <v>2328</v>
      </c>
      <c r="O9" s="139">
        <f t="shared" ref="O9:O18" si="0">P9+Q9</f>
        <v>7325</v>
      </c>
      <c r="P9" s="140">
        <v>0</v>
      </c>
      <c r="Q9" s="151">
        <v>7325</v>
      </c>
      <c r="R9" s="140">
        <f t="shared" ref="R9:R18" si="1">L9-N9-O9</f>
        <v>0</v>
      </c>
      <c r="S9" s="66"/>
      <c r="T9" s="142"/>
      <c r="U9" s="310" t="s">
        <v>360</v>
      </c>
      <c r="V9" s="311" t="s">
        <v>360</v>
      </c>
    </row>
    <row r="10" spans="1:22" s="303" customFormat="1" ht="49.5" customHeight="1" x14ac:dyDescent="0.2">
      <c r="A10" s="122">
        <v>2</v>
      </c>
      <c r="B10" s="122" t="s">
        <v>1</v>
      </c>
      <c r="C10" s="122">
        <v>3127</v>
      </c>
      <c r="D10" s="122">
        <v>6121</v>
      </c>
      <c r="E10" s="122">
        <v>61</v>
      </c>
      <c r="F10" s="15">
        <v>10</v>
      </c>
      <c r="G10" s="18">
        <v>60001101356</v>
      </c>
      <c r="H10" s="17" t="s">
        <v>164</v>
      </c>
      <c r="I10" s="150" t="s">
        <v>165</v>
      </c>
      <c r="J10" s="133" t="s">
        <v>50</v>
      </c>
      <c r="K10" s="133" t="s">
        <v>14</v>
      </c>
      <c r="L10" s="14">
        <v>43722</v>
      </c>
      <c r="M10" s="145" t="s">
        <v>196</v>
      </c>
      <c r="N10" s="12">
        <v>495</v>
      </c>
      <c r="O10" s="139">
        <f t="shared" si="0"/>
        <v>5000</v>
      </c>
      <c r="P10" s="140">
        <v>0</v>
      </c>
      <c r="Q10" s="110">
        <v>5000</v>
      </c>
      <c r="R10" s="140">
        <f t="shared" si="1"/>
        <v>38227</v>
      </c>
      <c r="S10" s="19"/>
      <c r="T10" s="302"/>
      <c r="U10" s="311" t="s">
        <v>360</v>
      </c>
      <c r="V10" s="311" t="s">
        <v>362</v>
      </c>
    </row>
    <row r="11" spans="1:22" s="149" customFormat="1" ht="64.5" customHeight="1" x14ac:dyDescent="0.2">
      <c r="A11" s="122">
        <v>3</v>
      </c>
      <c r="B11" s="122" t="s">
        <v>11</v>
      </c>
      <c r="C11" s="122">
        <v>3127</v>
      </c>
      <c r="D11" s="122">
        <v>6121</v>
      </c>
      <c r="E11" s="122">
        <v>61</v>
      </c>
      <c r="F11" s="15">
        <v>10</v>
      </c>
      <c r="G11" s="18">
        <v>60001101360</v>
      </c>
      <c r="H11" s="17" t="s">
        <v>297</v>
      </c>
      <c r="I11" s="16" t="s">
        <v>302</v>
      </c>
      <c r="J11" s="144" t="s">
        <v>50</v>
      </c>
      <c r="K11" s="144" t="s">
        <v>14</v>
      </c>
      <c r="L11" s="14">
        <v>17768</v>
      </c>
      <c r="M11" s="18" t="s">
        <v>40</v>
      </c>
      <c r="N11" s="12">
        <v>5848</v>
      </c>
      <c r="O11" s="139">
        <f t="shared" si="0"/>
        <v>11920</v>
      </c>
      <c r="P11" s="140">
        <v>0</v>
      </c>
      <c r="Q11" s="110">
        <v>11920</v>
      </c>
      <c r="R11" s="140">
        <f t="shared" si="1"/>
        <v>0</v>
      </c>
      <c r="S11" s="147"/>
      <c r="T11" s="148"/>
      <c r="U11" s="311" t="s">
        <v>360</v>
      </c>
      <c r="V11" s="311" t="s">
        <v>360</v>
      </c>
    </row>
    <row r="12" spans="1:22" customFormat="1" ht="96" customHeight="1" x14ac:dyDescent="0.2">
      <c r="A12" s="144">
        <v>3</v>
      </c>
      <c r="B12" s="144" t="s">
        <v>41</v>
      </c>
      <c r="C12" s="144">
        <v>3122</v>
      </c>
      <c r="D12" s="144">
        <v>6121</v>
      </c>
      <c r="E12" s="144">
        <v>61</v>
      </c>
      <c r="F12" s="144">
        <v>10</v>
      </c>
      <c r="G12" s="154">
        <v>60001101381</v>
      </c>
      <c r="H12" s="135" t="s">
        <v>397</v>
      </c>
      <c r="I12" s="155" t="s">
        <v>398</v>
      </c>
      <c r="J12" s="144" t="s">
        <v>50</v>
      </c>
      <c r="K12" s="144" t="s">
        <v>14</v>
      </c>
      <c r="L12" s="136">
        <v>10580</v>
      </c>
      <c r="M12" s="137" t="s">
        <v>0</v>
      </c>
      <c r="N12" s="138">
        <v>397</v>
      </c>
      <c r="O12" s="139">
        <f t="shared" si="0"/>
        <v>10183</v>
      </c>
      <c r="P12" s="138">
        <v>0</v>
      </c>
      <c r="Q12" s="111">
        <v>10183</v>
      </c>
      <c r="R12" s="136">
        <f t="shared" si="1"/>
        <v>0</v>
      </c>
      <c r="S12" s="147"/>
    </row>
    <row r="13" spans="1:22" s="149" customFormat="1" ht="64.5" customHeight="1" x14ac:dyDescent="0.2">
      <c r="A13" s="122">
        <v>4</v>
      </c>
      <c r="B13" s="122" t="s">
        <v>11</v>
      </c>
      <c r="C13" s="122">
        <v>3124</v>
      </c>
      <c r="D13" s="122">
        <v>6121</v>
      </c>
      <c r="E13" s="122">
        <v>61</v>
      </c>
      <c r="F13" s="15">
        <v>10</v>
      </c>
      <c r="G13" s="18">
        <v>60001101388</v>
      </c>
      <c r="H13" s="17" t="s">
        <v>162</v>
      </c>
      <c r="I13" s="152" t="s">
        <v>172</v>
      </c>
      <c r="J13" s="144" t="s">
        <v>50</v>
      </c>
      <c r="K13" s="144" t="s">
        <v>14</v>
      </c>
      <c r="L13" s="14">
        <v>8880</v>
      </c>
      <c r="M13" s="18">
        <v>2024</v>
      </c>
      <c r="N13" s="12">
        <v>7704</v>
      </c>
      <c r="O13" s="139">
        <f t="shared" si="0"/>
        <v>1176</v>
      </c>
      <c r="P13" s="140">
        <v>0</v>
      </c>
      <c r="Q13" s="110">
        <f>288+888</f>
        <v>1176</v>
      </c>
      <c r="R13" s="140">
        <f t="shared" si="1"/>
        <v>0</v>
      </c>
      <c r="S13" s="147" t="s">
        <v>173</v>
      </c>
      <c r="T13" s="148"/>
      <c r="U13" s="311" t="s">
        <v>360</v>
      </c>
      <c r="V13" s="311" t="s">
        <v>360</v>
      </c>
    </row>
    <row r="14" spans="1:22" s="149" customFormat="1" ht="54" customHeight="1" x14ac:dyDescent="0.2">
      <c r="A14" s="122">
        <v>5</v>
      </c>
      <c r="B14" s="122" t="s">
        <v>1</v>
      </c>
      <c r="C14" s="122">
        <v>3146</v>
      </c>
      <c r="D14" s="122">
        <v>6121</v>
      </c>
      <c r="E14" s="122">
        <v>61</v>
      </c>
      <c r="F14" s="15">
        <v>10</v>
      </c>
      <c r="G14" s="18">
        <v>60001101421</v>
      </c>
      <c r="H14" s="17" t="s">
        <v>161</v>
      </c>
      <c r="I14" s="146" t="s">
        <v>169</v>
      </c>
      <c r="J14" s="144" t="s">
        <v>50</v>
      </c>
      <c r="K14" s="144" t="s">
        <v>14</v>
      </c>
      <c r="L14" s="14">
        <v>22961</v>
      </c>
      <c r="M14" s="145">
        <v>2025</v>
      </c>
      <c r="N14" s="12">
        <v>456</v>
      </c>
      <c r="O14" s="139">
        <f t="shared" si="0"/>
        <v>22505</v>
      </c>
      <c r="P14" s="140">
        <v>0</v>
      </c>
      <c r="Q14" s="110">
        <v>22505</v>
      </c>
      <c r="R14" s="140">
        <f t="shared" si="1"/>
        <v>0</v>
      </c>
      <c r="S14" s="66"/>
      <c r="T14" s="148"/>
      <c r="U14" s="311" t="s">
        <v>360</v>
      </c>
      <c r="V14" s="311" t="s">
        <v>363</v>
      </c>
    </row>
    <row r="15" spans="1:22" s="288" customFormat="1" ht="100.9" customHeight="1" x14ac:dyDescent="0.2">
      <c r="A15" s="122">
        <v>6</v>
      </c>
      <c r="B15" s="122" t="s">
        <v>41</v>
      </c>
      <c r="C15" s="122">
        <v>3127</v>
      </c>
      <c r="D15" s="122">
        <v>6121</v>
      </c>
      <c r="E15" s="122">
        <v>61</v>
      </c>
      <c r="F15" s="15">
        <v>10</v>
      </c>
      <c r="G15" s="18">
        <v>60001101468</v>
      </c>
      <c r="H15" s="17" t="s">
        <v>163</v>
      </c>
      <c r="I15" s="308" t="s">
        <v>262</v>
      </c>
      <c r="J15" s="144" t="s">
        <v>50</v>
      </c>
      <c r="K15" s="144" t="s">
        <v>14</v>
      </c>
      <c r="L15" s="14">
        <v>21234</v>
      </c>
      <c r="M15" s="18" t="s">
        <v>40</v>
      </c>
      <c r="N15" s="12">
        <v>11074</v>
      </c>
      <c r="O15" s="139">
        <f t="shared" si="0"/>
        <v>10160</v>
      </c>
      <c r="P15" s="140">
        <v>0</v>
      </c>
      <c r="Q15" s="110">
        <v>10160</v>
      </c>
      <c r="R15" s="140">
        <f t="shared" si="1"/>
        <v>0</v>
      </c>
      <c r="S15" s="304"/>
      <c r="T15" s="302"/>
      <c r="U15" s="312" t="s">
        <v>360</v>
      </c>
      <c r="V15" s="312" t="s">
        <v>360</v>
      </c>
    </row>
    <row r="16" spans="1:22" s="305" customFormat="1" ht="66" customHeight="1" x14ac:dyDescent="0.2">
      <c r="A16" s="122">
        <v>7</v>
      </c>
      <c r="B16" s="15" t="s">
        <v>45</v>
      </c>
      <c r="C16" s="15">
        <v>3114</v>
      </c>
      <c r="D16" s="15">
        <v>6121</v>
      </c>
      <c r="E16" s="15">
        <v>61</v>
      </c>
      <c r="F16" s="15">
        <v>10</v>
      </c>
      <c r="G16" s="18">
        <v>60001101580</v>
      </c>
      <c r="H16" s="17" t="s">
        <v>141</v>
      </c>
      <c r="I16" s="216" t="s">
        <v>284</v>
      </c>
      <c r="J16" s="15"/>
      <c r="K16" s="144" t="s">
        <v>14</v>
      </c>
      <c r="L16" s="14">
        <v>35000</v>
      </c>
      <c r="M16" s="13" t="s">
        <v>8</v>
      </c>
      <c r="N16" s="12">
        <v>491</v>
      </c>
      <c r="O16" s="11">
        <f t="shared" si="0"/>
        <v>8000</v>
      </c>
      <c r="P16" s="9">
        <v>0</v>
      </c>
      <c r="Q16" s="110">
        <v>8000</v>
      </c>
      <c r="R16" s="9">
        <f t="shared" si="1"/>
        <v>26509</v>
      </c>
      <c r="S16" s="301"/>
      <c r="U16" s="188" t="s">
        <v>360</v>
      </c>
      <c r="V16" s="311" t="s">
        <v>362</v>
      </c>
    </row>
    <row r="17" spans="1:22" s="8" customFormat="1" ht="109.5" customHeight="1" x14ac:dyDescent="0.2">
      <c r="A17" s="122">
        <v>8</v>
      </c>
      <c r="B17" s="15" t="s">
        <v>1</v>
      </c>
      <c r="C17" s="15">
        <v>3121</v>
      </c>
      <c r="D17" s="15">
        <v>6121</v>
      </c>
      <c r="E17" s="15">
        <v>61</v>
      </c>
      <c r="F17" s="15">
        <v>10</v>
      </c>
      <c r="G17" s="18">
        <v>60001101752</v>
      </c>
      <c r="H17" s="17" t="s">
        <v>188</v>
      </c>
      <c r="I17" s="216" t="s">
        <v>264</v>
      </c>
      <c r="J17" s="245" t="s">
        <v>303</v>
      </c>
      <c r="K17" s="144" t="s">
        <v>14</v>
      </c>
      <c r="L17" s="14">
        <v>26500</v>
      </c>
      <c r="M17" s="13">
        <v>2026</v>
      </c>
      <c r="N17" s="12">
        <v>0</v>
      </c>
      <c r="O17" s="11">
        <f t="shared" si="0"/>
        <v>1000</v>
      </c>
      <c r="P17" s="9">
        <v>0</v>
      </c>
      <c r="Q17" s="110">
        <v>1000</v>
      </c>
      <c r="R17" s="9">
        <f t="shared" si="1"/>
        <v>25500</v>
      </c>
      <c r="S17" s="19"/>
      <c r="U17" s="188" t="s">
        <v>360</v>
      </c>
      <c r="V17" s="317" t="s">
        <v>364</v>
      </c>
    </row>
    <row r="18" spans="1:22" s="8" customFormat="1" ht="131.25" customHeight="1" x14ac:dyDescent="0.2">
      <c r="A18" s="122">
        <v>9</v>
      </c>
      <c r="B18" s="15" t="s">
        <v>1</v>
      </c>
      <c r="C18" s="15">
        <v>3127</v>
      </c>
      <c r="D18" s="15">
        <v>6121</v>
      </c>
      <c r="E18" s="15">
        <v>61</v>
      </c>
      <c r="F18" s="15">
        <v>10</v>
      </c>
      <c r="G18" s="18">
        <v>60001101753</v>
      </c>
      <c r="H18" s="17" t="s">
        <v>189</v>
      </c>
      <c r="I18" s="216" t="s">
        <v>265</v>
      </c>
      <c r="J18" s="15"/>
      <c r="K18" s="144" t="s">
        <v>14</v>
      </c>
      <c r="L18" s="14">
        <v>40000</v>
      </c>
      <c r="M18" s="13" t="s">
        <v>42</v>
      </c>
      <c r="N18" s="12">
        <v>0</v>
      </c>
      <c r="O18" s="11">
        <f t="shared" si="0"/>
        <v>3000</v>
      </c>
      <c r="P18" s="9">
        <v>0</v>
      </c>
      <c r="Q18" s="110">
        <v>3000</v>
      </c>
      <c r="R18" s="9">
        <f t="shared" si="1"/>
        <v>37000</v>
      </c>
      <c r="S18" s="66"/>
      <c r="U18" s="188" t="s">
        <v>360</v>
      </c>
      <c r="V18" s="317" t="s">
        <v>364</v>
      </c>
    </row>
    <row r="19" spans="1:22" s="38" customFormat="1" ht="25.5" customHeight="1" x14ac:dyDescent="0.3">
      <c r="A19" s="43" t="s">
        <v>160</v>
      </c>
      <c r="B19" s="42"/>
      <c r="C19" s="42"/>
      <c r="D19" s="42"/>
      <c r="E19" s="42"/>
      <c r="F19" s="42"/>
      <c r="G19" s="42"/>
      <c r="H19" s="42"/>
      <c r="I19" s="42"/>
      <c r="J19" s="42"/>
      <c r="K19" s="42"/>
      <c r="L19" s="40">
        <f>SUM(L20:L21)</f>
        <v>30573</v>
      </c>
      <c r="M19" s="41"/>
      <c r="N19" s="40">
        <f>SUM(N20:N21)</f>
        <v>9848</v>
      </c>
      <c r="O19" s="40">
        <f>SUM(O20:O21)</f>
        <v>20825</v>
      </c>
      <c r="P19" s="40">
        <f>SUM(P20:P21)</f>
        <v>0</v>
      </c>
      <c r="Q19" s="40">
        <f>SUM(Q20:Q21)</f>
        <v>20825</v>
      </c>
      <c r="R19" s="40">
        <f>SUM(R20:R21)</f>
        <v>0</v>
      </c>
      <c r="S19" s="39"/>
      <c r="U19" s="313"/>
      <c r="V19" s="313"/>
    </row>
    <row r="20" spans="1:22" s="143" customFormat="1" ht="64.5" customHeight="1" x14ac:dyDescent="0.2">
      <c r="A20" s="15">
        <v>1</v>
      </c>
      <c r="B20" s="15"/>
      <c r="C20" s="15">
        <v>3122</v>
      </c>
      <c r="D20" s="15">
        <v>5365</v>
      </c>
      <c r="E20" s="15">
        <v>53</v>
      </c>
      <c r="F20" s="15">
        <v>10</v>
      </c>
      <c r="G20" s="160">
        <v>60001000000</v>
      </c>
      <c r="H20" s="17" t="s">
        <v>176</v>
      </c>
      <c r="I20" s="155" t="s">
        <v>58</v>
      </c>
      <c r="J20" s="144"/>
      <c r="K20" s="144" t="s">
        <v>57</v>
      </c>
      <c r="L20" s="136">
        <v>0</v>
      </c>
      <c r="M20" s="154">
        <v>2023</v>
      </c>
      <c r="N20" s="138"/>
      <c r="O20" s="139">
        <f>P20+Q20</f>
        <v>100</v>
      </c>
      <c r="P20" s="140">
        <v>0</v>
      </c>
      <c r="Q20" s="110">
        <v>100</v>
      </c>
      <c r="R20" s="140">
        <v>0</v>
      </c>
      <c r="S20" s="147"/>
      <c r="U20" s="310"/>
      <c r="V20" s="310"/>
    </row>
    <row r="21" spans="1:22" customFormat="1" ht="57.75" customHeight="1" x14ac:dyDescent="0.2">
      <c r="A21" s="217">
        <v>2</v>
      </c>
      <c r="B21" s="15" t="s">
        <v>11</v>
      </c>
      <c r="C21" s="15">
        <v>3122</v>
      </c>
      <c r="D21" s="15">
        <v>5171</v>
      </c>
      <c r="E21" s="15">
        <v>51</v>
      </c>
      <c r="F21" s="15">
        <v>10</v>
      </c>
      <c r="G21" s="160">
        <v>60001101390</v>
      </c>
      <c r="H21" s="17" t="s">
        <v>174</v>
      </c>
      <c r="I21" s="155" t="s">
        <v>175</v>
      </c>
      <c r="J21" s="156" t="s">
        <v>50</v>
      </c>
      <c r="K21" s="156" t="s">
        <v>166</v>
      </c>
      <c r="L21" s="14">
        <v>30573</v>
      </c>
      <c r="M21" s="209" t="s">
        <v>40</v>
      </c>
      <c r="N21" s="12">
        <v>9848</v>
      </c>
      <c r="O21" s="139">
        <f>P21+Q21</f>
        <v>20725</v>
      </c>
      <c r="P21" s="138">
        <v>0</v>
      </c>
      <c r="Q21" s="111">
        <v>20725</v>
      </c>
      <c r="R21" s="140">
        <f>L21-N21-O21</f>
        <v>0</v>
      </c>
      <c r="S21" s="147"/>
      <c r="T21" s="142"/>
      <c r="U21" s="314" t="s">
        <v>360</v>
      </c>
      <c r="V21" s="314" t="s">
        <v>360</v>
      </c>
    </row>
    <row r="22" spans="1:22" s="38" customFormat="1" ht="25.5" customHeight="1" x14ac:dyDescent="0.3">
      <c r="A22" s="43" t="s">
        <v>293</v>
      </c>
      <c r="B22" s="42"/>
      <c r="C22" s="42"/>
      <c r="D22" s="42"/>
      <c r="E22" s="42"/>
      <c r="F22" s="42"/>
      <c r="G22" s="42"/>
      <c r="H22" s="42"/>
      <c r="I22" s="42"/>
      <c r="J22" s="42"/>
      <c r="K22" s="42"/>
      <c r="L22" s="40">
        <f>SUM(L23:L31)</f>
        <v>249647</v>
      </c>
      <c r="M22" s="41"/>
      <c r="N22" s="40">
        <f>SUM(N23:N31)</f>
        <v>1827</v>
      </c>
      <c r="O22" s="40">
        <f>SUM(O23:O31)</f>
        <v>9326</v>
      </c>
      <c r="P22" s="40">
        <f>SUM(P23:P31)</f>
        <v>0</v>
      </c>
      <c r="Q22" s="40">
        <f>SUM(Q23:Q31)</f>
        <v>9326</v>
      </c>
      <c r="R22" s="40">
        <f>SUM(R23:R31)</f>
        <v>238494</v>
      </c>
      <c r="S22" s="39"/>
      <c r="U22" s="313"/>
      <c r="V22" s="313"/>
    </row>
    <row r="23" spans="1:22" s="8" customFormat="1" ht="64.5" customHeight="1" x14ac:dyDescent="0.2">
      <c r="A23" s="15">
        <v>1</v>
      </c>
      <c r="B23" s="15"/>
      <c r="C23" s="15">
        <v>3122</v>
      </c>
      <c r="D23" s="15">
        <v>6121</v>
      </c>
      <c r="E23" s="15">
        <v>61</v>
      </c>
      <c r="F23" s="15">
        <v>10</v>
      </c>
      <c r="G23" s="18">
        <v>60001000000</v>
      </c>
      <c r="H23" s="17" t="s">
        <v>59</v>
      </c>
      <c r="I23" s="16" t="s">
        <v>58</v>
      </c>
      <c r="J23" s="15"/>
      <c r="K23" s="15" t="s">
        <v>57</v>
      </c>
      <c r="L23" s="14">
        <v>400</v>
      </c>
      <c r="M23" s="13">
        <v>2023</v>
      </c>
      <c r="N23" s="12"/>
      <c r="O23" s="11">
        <f>P23+Q23</f>
        <v>400</v>
      </c>
      <c r="P23" s="9">
        <v>0</v>
      </c>
      <c r="Q23" s="110">
        <v>400</v>
      </c>
      <c r="R23" s="9">
        <v>0</v>
      </c>
      <c r="S23" s="19"/>
      <c r="U23" s="188"/>
      <c r="V23" s="188"/>
    </row>
    <row r="24" spans="1:22" s="143" customFormat="1" ht="57.75" customHeight="1" x14ac:dyDescent="0.2">
      <c r="A24" s="15">
        <v>2</v>
      </c>
      <c r="B24" s="122" t="s">
        <v>4</v>
      </c>
      <c r="C24" s="15">
        <v>3127</v>
      </c>
      <c r="D24" s="15">
        <v>6121</v>
      </c>
      <c r="E24" s="15">
        <v>61</v>
      </c>
      <c r="F24" s="15">
        <v>10</v>
      </c>
      <c r="G24" s="160">
        <v>60001101279</v>
      </c>
      <c r="H24" s="17" t="s">
        <v>177</v>
      </c>
      <c r="I24" s="146" t="s">
        <v>178</v>
      </c>
      <c r="J24" s="144" t="s">
        <v>3</v>
      </c>
      <c r="K24" s="144" t="s">
        <v>2</v>
      </c>
      <c r="L24" s="136">
        <v>32000</v>
      </c>
      <c r="M24" s="158" t="s">
        <v>140</v>
      </c>
      <c r="N24" s="138">
        <v>124</v>
      </c>
      <c r="O24" s="139">
        <f t="shared" ref="O24:O25" si="2">P24+Q24</f>
        <v>500</v>
      </c>
      <c r="P24" s="140">
        <v>0</v>
      </c>
      <c r="Q24" s="110">
        <v>500</v>
      </c>
      <c r="R24" s="140">
        <f>L24-N24-O24</f>
        <v>31376</v>
      </c>
      <c r="S24" s="141"/>
      <c r="T24" s="142"/>
      <c r="U24" s="310" t="s">
        <v>361</v>
      </c>
      <c r="V24" s="188"/>
    </row>
    <row r="25" spans="1:22" s="143" customFormat="1" ht="57.75" customHeight="1" x14ac:dyDescent="0.2">
      <c r="A25" s="144">
        <v>3</v>
      </c>
      <c r="B25" s="132" t="s">
        <v>45</v>
      </c>
      <c r="C25" s="144">
        <v>3122</v>
      </c>
      <c r="D25" s="144">
        <v>6121</v>
      </c>
      <c r="E25" s="144">
        <v>61</v>
      </c>
      <c r="F25" s="144">
        <v>10</v>
      </c>
      <c r="G25" s="160">
        <v>60001101399</v>
      </c>
      <c r="H25" s="17" t="s">
        <v>179</v>
      </c>
      <c r="I25" s="16" t="s">
        <v>180</v>
      </c>
      <c r="J25" s="15"/>
      <c r="K25" s="15" t="s">
        <v>181</v>
      </c>
      <c r="L25" s="14">
        <v>6200</v>
      </c>
      <c r="M25" s="160" t="s">
        <v>138</v>
      </c>
      <c r="N25" s="12">
        <v>0</v>
      </c>
      <c r="O25" s="11">
        <f t="shared" si="2"/>
        <v>900</v>
      </c>
      <c r="P25" s="9">
        <v>0</v>
      </c>
      <c r="Q25" s="110">
        <v>900</v>
      </c>
      <c r="R25" s="140">
        <f>L25-N25-O25</f>
        <v>5300</v>
      </c>
      <c r="S25" s="147"/>
      <c r="U25" s="310" t="s">
        <v>361</v>
      </c>
      <c r="V25" s="188"/>
    </row>
    <row r="26" spans="1:22" s="8" customFormat="1" ht="60" customHeight="1" x14ac:dyDescent="0.2">
      <c r="A26" s="15">
        <v>4</v>
      </c>
      <c r="B26" s="15" t="s">
        <v>45</v>
      </c>
      <c r="C26" s="15">
        <v>3127</v>
      </c>
      <c r="D26" s="15">
        <v>6121</v>
      </c>
      <c r="E26" s="15">
        <v>61</v>
      </c>
      <c r="F26" s="15">
        <v>10</v>
      </c>
      <c r="G26" s="18">
        <v>60001101541</v>
      </c>
      <c r="H26" s="17" t="s">
        <v>56</v>
      </c>
      <c r="I26" s="216" t="s">
        <v>55</v>
      </c>
      <c r="J26" s="15"/>
      <c r="K26" s="15" t="s">
        <v>2</v>
      </c>
      <c r="L26" s="14">
        <v>1400</v>
      </c>
      <c r="M26" s="13" t="s">
        <v>138</v>
      </c>
      <c r="N26" s="12">
        <v>224</v>
      </c>
      <c r="O26" s="11">
        <f>P26+Q26</f>
        <v>750</v>
      </c>
      <c r="P26" s="9">
        <v>0</v>
      </c>
      <c r="Q26" s="110">
        <v>750</v>
      </c>
      <c r="R26" s="9">
        <f>L26-N26-O26</f>
        <v>426</v>
      </c>
      <c r="S26" s="19"/>
      <c r="U26" s="188" t="s">
        <v>360</v>
      </c>
      <c r="V26" s="188"/>
    </row>
    <row r="27" spans="1:22" s="8" customFormat="1" ht="45.75" customHeight="1" x14ac:dyDescent="0.2">
      <c r="A27" s="15">
        <v>5</v>
      </c>
      <c r="B27" s="15" t="s">
        <v>45</v>
      </c>
      <c r="C27" s="15">
        <v>3127</v>
      </c>
      <c r="D27" s="15">
        <v>6121</v>
      </c>
      <c r="E27" s="15">
        <v>61</v>
      </c>
      <c r="F27" s="15">
        <v>10</v>
      </c>
      <c r="G27" s="18">
        <v>60001101543</v>
      </c>
      <c r="H27" s="17" t="s">
        <v>54</v>
      </c>
      <c r="I27" s="68" t="s">
        <v>53</v>
      </c>
      <c r="J27" s="15"/>
      <c r="K27" s="15" t="s">
        <v>2</v>
      </c>
      <c r="L27" s="14">
        <v>126500</v>
      </c>
      <c r="M27" s="13" t="s">
        <v>140</v>
      </c>
      <c r="N27" s="12">
        <v>1363</v>
      </c>
      <c r="O27" s="11">
        <f>P27+Q27</f>
        <v>3500</v>
      </c>
      <c r="P27" s="9">
        <v>0</v>
      </c>
      <c r="Q27" s="110">
        <v>3500</v>
      </c>
      <c r="R27" s="9">
        <f>L27-N27-O27</f>
        <v>121637</v>
      </c>
      <c r="S27" s="19"/>
      <c r="U27" s="188" t="s">
        <v>360</v>
      </c>
      <c r="V27" s="188"/>
    </row>
    <row r="28" spans="1:22" s="8" customFormat="1" ht="63" customHeight="1" x14ac:dyDescent="0.2">
      <c r="A28" s="144">
        <v>6</v>
      </c>
      <c r="B28" s="15" t="s">
        <v>45</v>
      </c>
      <c r="C28" s="15">
        <v>3122</v>
      </c>
      <c r="D28" s="15">
        <v>6121</v>
      </c>
      <c r="E28" s="15">
        <v>61</v>
      </c>
      <c r="F28" s="15">
        <v>10</v>
      </c>
      <c r="G28" s="18">
        <v>60001101648</v>
      </c>
      <c r="H28" s="17" t="s">
        <v>182</v>
      </c>
      <c r="I28" s="216" t="s">
        <v>183</v>
      </c>
      <c r="J28" s="15"/>
      <c r="K28" s="15" t="s">
        <v>2</v>
      </c>
      <c r="L28" s="14">
        <v>2500</v>
      </c>
      <c r="M28" s="13" t="s">
        <v>138</v>
      </c>
      <c r="N28" s="12">
        <v>0</v>
      </c>
      <c r="O28" s="11">
        <f t="shared" ref="O28:O31" si="3">P28+Q28</f>
        <v>250</v>
      </c>
      <c r="P28" s="9">
        <v>0</v>
      </c>
      <c r="Q28" s="110">
        <v>250</v>
      </c>
      <c r="R28" s="9">
        <f t="shared" ref="R28:R31" si="4">L28-N28-O28</f>
        <v>2250</v>
      </c>
      <c r="S28" s="19"/>
      <c r="U28" s="188" t="s">
        <v>361</v>
      </c>
      <c r="V28" s="188"/>
    </row>
    <row r="29" spans="1:22" s="8" customFormat="1" ht="143.25" customHeight="1" x14ac:dyDescent="0.2">
      <c r="A29" s="15">
        <v>7</v>
      </c>
      <c r="B29" s="15" t="s">
        <v>1</v>
      </c>
      <c r="C29" s="15">
        <v>3122</v>
      </c>
      <c r="D29" s="15">
        <v>6121</v>
      </c>
      <c r="E29" s="15">
        <v>61</v>
      </c>
      <c r="F29" s="15">
        <v>10</v>
      </c>
      <c r="G29" s="18">
        <v>60001101649</v>
      </c>
      <c r="H29" s="17" t="s">
        <v>184</v>
      </c>
      <c r="I29" s="69" t="s">
        <v>185</v>
      </c>
      <c r="J29" s="15"/>
      <c r="K29" s="15" t="s">
        <v>2</v>
      </c>
      <c r="L29" s="14">
        <v>3800</v>
      </c>
      <c r="M29" s="13">
        <v>2026</v>
      </c>
      <c r="N29" s="12">
        <v>0</v>
      </c>
      <c r="O29" s="11">
        <f t="shared" si="3"/>
        <v>760</v>
      </c>
      <c r="P29" s="9">
        <v>0</v>
      </c>
      <c r="Q29" s="110">
        <v>760</v>
      </c>
      <c r="R29" s="9">
        <f t="shared" si="4"/>
        <v>3040</v>
      </c>
      <c r="S29" s="19"/>
      <c r="U29" s="188" t="s">
        <v>366</v>
      </c>
      <c r="V29" s="188"/>
    </row>
    <row r="30" spans="1:22" s="8" customFormat="1" ht="63" customHeight="1" x14ac:dyDescent="0.2">
      <c r="A30" s="15">
        <v>8</v>
      </c>
      <c r="B30" s="15" t="s">
        <v>1</v>
      </c>
      <c r="C30" s="15">
        <v>3127</v>
      </c>
      <c r="D30" s="15">
        <v>6121</v>
      </c>
      <c r="E30" s="15">
        <v>61</v>
      </c>
      <c r="F30" s="15">
        <v>10</v>
      </c>
      <c r="G30" s="18">
        <v>60001101652</v>
      </c>
      <c r="H30" s="17" t="s">
        <v>187</v>
      </c>
      <c r="I30" s="69" t="s">
        <v>186</v>
      </c>
      <c r="J30" s="15"/>
      <c r="K30" s="15" t="s">
        <v>2</v>
      </c>
      <c r="L30" s="14">
        <v>51847</v>
      </c>
      <c r="M30" s="13" t="s">
        <v>138</v>
      </c>
      <c r="N30" s="12">
        <v>116</v>
      </c>
      <c r="O30" s="11">
        <f t="shared" ref="O30" si="5">P30+Q30</f>
        <v>1466</v>
      </c>
      <c r="P30" s="9">
        <v>0</v>
      </c>
      <c r="Q30" s="110">
        <v>1466</v>
      </c>
      <c r="R30" s="9">
        <f t="shared" ref="R30" si="6">L30-N30-O30</f>
        <v>50265</v>
      </c>
      <c r="S30" s="19"/>
      <c r="U30" s="188" t="s">
        <v>360</v>
      </c>
      <c r="V30" s="188"/>
    </row>
    <row r="31" spans="1:22" s="8" customFormat="1" ht="63" customHeight="1" x14ac:dyDescent="0.2">
      <c r="A31" s="144">
        <v>9</v>
      </c>
      <c r="B31" s="15" t="s">
        <v>1</v>
      </c>
      <c r="C31" s="336">
        <v>3114</v>
      </c>
      <c r="D31" s="15">
        <v>6121</v>
      </c>
      <c r="E31" s="15">
        <v>61</v>
      </c>
      <c r="F31" s="15">
        <v>10</v>
      </c>
      <c r="G31" s="18">
        <v>60001101780</v>
      </c>
      <c r="H31" s="17" t="s">
        <v>354</v>
      </c>
      <c r="I31" s="69" t="s">
        <v>355</v>
      </c>
      <c r="J31" s="15" t="s">
        <v>3</v>
      </c>
      <c r="K31" s="15" t="s">
        <v>2</v>
      </c>
      <c r="L31" s="14">
        <v>25000</v>
      </c>
      <c r="M31" s="13" t="s">
        <v>138</v>
      </c>
      <c r="N31" s="12">
        <v>0</v>
      </c>
      <c r="O31" s="11">
        <f t="shared" si="3"/>
        <v>800</v>
      </c>
      <c r="P31" s="9">
        <v>0</v>
      </c>
      <c r="Q31" s="110">
        <v>800</v>
      </c>
      <c r="R31" s="9">
        <f t="shared" si="4"/>
        <v>24200</v>
      </c>
      <c r="S31" s="19"/>
      <c r="U31" s="188"/>
      <c r="V31" s="188"/>
    </row>
    <row r="32" spans="1:22" s="215" customFormat="1" ht="25.5" customHeight="1" x14ac:dyDescent="0.3">
      <c r="A32" s="210" t="s">
        <v>294</v>
      </c>
      <c r="B32" s="211"/>
      <c r="C32" s="211"/>
      <c r="D32" s="211"/>
      <c r="E32" s="211"/>
      <c r="F32" s="211"/>
      <c r="G32" s="211"/>
      <c r="H32" s="211"/>
      <c r="I32" s="211"/>
      <c r="J32" s="211"/>
      <c r="K32" s="211"/>
      <c r="L32" s="212">
        <f>SUM(L33:L40)</f>
        <v>51534</v>
      </c>
      <c r="M32" s="213"/>
      <c r="N32" s="212">
        <f>SUM(N33:N40)</f>
        <v>3791</v>
      </c>
      <c r="O32" s="212">
        <f>SUM(O33:O40)</f>
        <v>47743</v>
      </c>
      <c r="P32" s="212">
        <f>SUM(P33:P40)</f>
        <v>0</v>
      </c>
      <c r="Q32" s="212">
        <f>SUM(Q33:Q40)</f>
        <v>47743</v>
      </c>
      <c r="R32" s="212">
        <f>SUM(R33:R40)</f>
        <v>0</v>
      </c>
      <c r="S32" s="214"/>
      <c r="U32" s="315"/>
      <c r="V32" s="315"/>
    </row>
    <row r="33" spans="1:22" customFormat="1" ht="55.5" customHeight="1" x14ac:dyDescent="0.2">
      <c r="A33" s="217">
        <v>1</v>
      </c>
      <c r="B33" s="15" t="s">
        <v>41</v>
      </c>
      <c r="C33" s="15">
        <v>3122</v>
      </c>
      <c r="D33" s="15">
        <v>6121</v>
      </c>
      <c r="E33" s="15">
        <v>61</v>
      </c>
      <c r="F33" s="15">
        <v>10</v>
      </c>
      <c r="G33" s="18">
        <v>60001101277</v>
      </c>
      <c r="H33" s="17" t="s">
        <v>168</v>
      </c>
      <c r="I33" s="157" t="s">
        <v>171</v>
      </c>
      <c r="J33" s="144" t="s">
        <v>50</v>
      </c>
      <c r="K33" s="156" t="s">
        <v>167</v>
      </c>
      <c r="L33" s="14">
        <v>6275</v>
      </c>
      <c r="M33" s="161">
        <v>2025</v>
      </c>
      <c r="N33" s="12">
        <v>158</v>
      </c>
      <c r="O33" s="139">
        <f t="shared" ref="O33:O40" si="7">P33+Q33</f>
        <v>6117</v>
      </c>
      <c r="P33" s="138">
        <v>0</v>
      </c>
      <c r="Q33" s="111">
        <v>6117</v>
      </c>
      <c r="R33" s="140">
        <f t="shared" ref="R33:R40" si="8">L33-N33-O33</f>
        <v>0</v>
      </c>
      <c r="S33" s="208"/>
      <c r="T33" s="143"/>
      <c r="U33" s="314" t="s">
        <v>360</v>
      </c>
      <c r="V33" s="314" t="s">
        <v>367</v>
      </c>
    </row>
    <row r="34" spans="1:22" ht="42" customHeight="1" x14ac:dyDescent="0.2">
      <c r="A34" s="15">
        <v>2</v>
      </c>
      <c r="B34" s="15" t="s">
        <v>11</v>
      </c>
      <c r="C34" s="15">
        <v>3133</v>
      </c>
      <c r="D34" s="15">
        <v>6121</v>
      </c>
      <c r="E34" s="15">
        <v>61</v>
      </c>
      <c r="F34" s="15">
        <v>10</v>
      </c>
      <c r="G34" s="22">
        <v>60001101549</v>
      </c>
      <c r="H34" s="17" t="s">
        <v>282</v>
      </c>
      <c r="I34" s="36" t="s">
        <v>283</v>
      </c>
      <c r="J34" s="15"/>
      <c r="K34" s="156" t="s">
        <v>167</v>
      </c>
      <c r="L34" s="14">
        <v>6200</v>
      </c>
      <c r="M34" s="13">
        <v>2025</v>
      </c>
      <c r="N34" s="12">
        <v>8</v>
      </c>
      <c r="O34" s="139">
        <f t="shared" si="7"/>
        <v>6192</v>
      </c>
      <c r="P34" s="12">
        <v>0</v>
      </c>
      <c r="Q34" s="111">
        <v>6192</v>
      </c>
      <c r="R34" s="140">
        <f t="shared" si="8"/>
        <v>0</v>
      </c>
      <c r="S34" s="19" t="s">
        <v>307</v>
      </c>
      <c r="U34" s="316" t="s">
        <v>360</v>
      </c>
      <c r="V34" s="316" t="s">
        <v>368</v>
      </c>
    </row>
    <row r="35" spans="1:22" s="8" customFormat="1" ht="115.9" customHeight="1" x14ac:dyDescent="0.2">
      <c r="A35" s="15">
        <v>3</v>
      </c>
      <c r="B35" s="15" t="s">
        <v>1</v>
      </c>
      <c r="C35" s="15">
        <v>3122</v>
      </c>
      <c r="D35" s="15">
        <v>6121</v>
      </c>
      <c r="E35" s="15">
        <v>61</v>
      </c>
      <c r="F35" s="15">
        <v>10</v>
      </c>
      <c r="G35" s="18">
        <v>60001101667</v>
      </c>
      <c r="H35" s="17" t="s">
        <v>195</v>
      </c>
      <c r="I35" s="16" t="s">
        <v>225</v>
      </c>
      <c r="J35" s="15"/>
      <c r="K35" s="156" t="s">
        <v>167</v>
      </c>
      <c r="L35" s="14">
        <v>5747</v>
      </c>
      <c r="M35" s="13" t="s">
        <v>40</v>
      </c>
      <c r="N35" s="12">
        <v>168</v>
      </c>
      <c r="O35" s="11">
        <f t="shared" si="7"/>
        <v>5579</v>
      </c>
      <c r="P35" s="9">
        <v>0</v>
      </c>
      <c r="Q35" s="110">
        <v>5579</v>
      </c>
      <c r="R35" s="9">
        <f t="shared" si="8"/>
        <v>0</v>
      </c>
      <c r="S35" s="19"/>
      <c r="U35" s="188" t="s">
        <v>360</v>
      </c>
      <c r="V35" s="188" t="s">
        <v>369</v>
      </c>
    </row>
    <row r="36" spans="1:22" customFormat="1" ht="55.5" customHeight="1" x14ac:dyDescent="0.2">
      <c r="A36" s="217">
        <v>4</v>
      </c>
      <c r="B36" s="15" t="s">
        <v>11</v>
      </c>
      <c r="C36" s="15">
        <v>3127</v>
      </c>
      <c r="D36" s="15">
        <v>6121</v>
      </c>
      <c r="E36" s="15">
        <v>61</v>
      </c>
      <c r="F36" s="15">
        <v>10</v>
      </c>
      <c r="G36" s="18">
        <v>60001101673</v>
      </c>
      <c r="H36" s="17" t="s">
        <v>191</v>
      </c>
      <c r="I36" s="157" t="s">
        <v>192</v>
      </c>
      <c r="J36" s="15"/>
      <c r="K36" s="156" t="s">
        <v>167</v>
      </c>
      <c r="L36" s="14">
        <v>11334</v>
      </c>
      <c r="M36" s="161">
        <v>2025</v>
      </c>
      <c r="N36" s="12">
        <v>206</v>
      </c>
      <c r="O36" s="11">
        <f t="shared" si="7"/>
        <v>11128</v>
      </c>
      <c r="P36" s="138">
        <v>0</v>
      </c>
      <c r="Q36" s="111">
        <v>11128</v>
      </c>
      <c r="R36" s="140">
        <f t="shared" si="8"/>
        <v>0</v>
      </c>
      <c r="S36" s="147"/>
      <c r="T36" s="143"/>
      <c r="U36" s="314" t="s">
        <v>360</v>
      </c>
      <c r="V36" s="314" t="s">
        <v>370</v>
      </c>
    </row>
    <row r="37" spans="1:22" s="143" customFormat="1" ht="53.25" customHeight="1" x14ac:dyDescent="0.2">
      <c r="A37" s="15">
        <v>5</v>
      </c>
      <c r="B37" s="122" t="s">
        <v>4</v>
      </c>
      <c r="C37" s="122">
        <v>3114</v>
      </c>
      <c r="D37" s="122">
        <v>6121</v>
      </c>
      <c r="E37" s="122">
        <v>61</v>
      </c>
      <c r="F37" s="15">
        <v>10</v>
      </c>
      <c r="G37" s="18">
        <v>60001101674</v>
      </c>
      <c r="H37" s="17" t="s">
        <v>193</v>
      </c>
      <c r="I37" s="70" t="s">
        <v>194</v>
      </c>
      <c r="J37" s="159"/>
      <c r="K37" s="156" t="s">
        <v>167</v>
      </c>
      <c r="L37" s="14">
        <v>6085</v>
      </c>
      <c r="M37" s="160">
        <v>2025</v>
      </c>
      <c r="N37" s="12">
        <v>258</v>
      </c>
      <c r="O37" s="11">
        <f t="shared" si="7"/>
        <v>5827</v>
      </c>
      <c r="P37" s="140">
        <v>0</v>
      </c>
      <c r="Q37" s="110">
        <v>5827</v>
      </c>
      <c r="R37" s="140">
        <f t="shared" si="8"/>
        <v>0</v>
      </c>
      <c r="S37" s="147"/>
      <c r="T37" s="142"/>
      <c r="U37" s="310" t="s">
        <v>360</v>
      </c>
      <c r="V37" s="314" t="s">
        <v>371</v>
      </c>
    </row>
    <row r="38" spans="1:22" s="149" customFormat="1" ht="80.25" customHeight="1" x14ac:dyDescent="0.2">
      <c r="A38" s="15">
        <v>6</v>
      </c>
      <c r="B38" s="122" t="s">
        <v>1</v>
      </c>
      <c r="C38" s="122">
        <v>3127</v>
      </c>
      <c r="D38" s="122">
        <v>6121</v>
      </c>
      <c r="E38" s="122">
        <v>61</v>
      </c>
      <c r="F38" s="15">
        <v>10</v>
      </c>
      <c r="G38" s="18">
        <v>60001101679</v>
      </c>
      <c r="H38" s="17" t="s">
        <v>260</v>
      </c>
      <c r="I38" s="162" t="s">
        <v>261</v>
      </c>
      <c r="J38" s="15"/>
      <c r="K38" s="156" t="s">
        <v>167</v>
      </c>
      <c r="L38" s="14">
        <v>7140</v>
      </c>
      <c r="M38" s="18">
        <v>2025</v>
      </c>
      <c r="N38" s="12">
        <v>350</v>
      </c>
      <c r="O38" s="11">
        <f t="shared" si="7"/>
        <v>6790</v>
      </c>
      <c r="P38" s="140">
        <v>0</v>
      </c>
      <c r="Q38" s="110">
        <v>6790</v>
      </c>
      <c r="R38" s="140">
        <f t="shared" si="8"/>
        <v>0</v>
      </c>
      <c r="S38" s="147"/>
      <c r="T38" s="148"/>
      <c r="U38" s="311" t="s">
        <v>360</v>
      </c>
      <c r="V38" s="314" t="s">
        <v>372</v>
      </c>
    </row>
    <row r="39" spans="1:22" s="8" customFormat="1" ht="93" customHeight="1" x14ac:dyDescent="0.2">
      <c r="A39" s="217">
        <v>7</v>
      </c>
      <c r="B39" s="15" t="s">
        <v>41</v>
      </c>
      <c r="C39" s="15">
        <v>3127</v>
      </c>
      <c r="D39" s="15">
        <v>6121</v>
      </c>
      <c r="E39" s="15">
        <v>61</v>
      </c>
      <c r="F39" s="15">
        <v>10</v>
      </c>
      <c r="G39" s="18">
        <v>60001101754</v>
      </c>
      <c r="H39" s="17" t="s">
        <v>190</v>
      </c>
      <c r="I39" s="216" t="s">
        <v>304</v>
      </c>
      <c r="J39" s="245" t="s">
        <v>305</v>
      </c>
      <c r="K39" s="123" t="s">
        <v>167</v>
      </c>
      <c r="L39" s="14">
        <v>5300</v>
      </c>
      <c r="M39" s="13">
        <v>2025</v>
      </c>
      <c r="N39" s="12">
        <v>0</v>
      </c>
      <c r="O39" s="11">
        <f t="shared" ref="O39" si="9">P39+Q39</f>
        <v>5300</v>
      </c>
      <c r="P39" s="9">
        <v>0</v>
      </c>
      <c r="Q39" s="110">
        <v>5300</v>
      </c>
      <c r="R39" s="9">
        <f t="shared" ref="R39" si="10">L39-N39-O39</f>
        <v>0</v>
      </c>
      <c r="S39" s="19"/>
      <c r="U39" s="188" t="s">
        <v>360</v>
      </c>
      <c r="V39" s="188" t="s">
        <v>373</v>
      </c>
    </row>
    <row r="40" spans="1:22" s="8" customFormat="1" ht="93" customHeight="1" x14ac:dyDescent="0.2">
      <c r="A40" s="15">
        <v>8</v>
      </c>
      <c r="B40" s="15" t="s">
        <v>41</v>
      </c>
      <c r="C40" s="15">
        <v>3122</v>
      </c>
      <c r="D40" s="15">
        <v>6121</v>
      </c>
      <c r="E40" s="15">
        <v>61</v>
      </c>
      <c r="F40" s="15">
        <v>10</v>
      </c>
      <c r="G40" s="18">
        <v>60001101711</v>
      </c>
      <c r="H40" s="17" t="s">
        <v>340</v>
      </c>
      <c r="I40" s="216" t="s">
        <v>352</v>
      </c>
      <c r="J40" s="245" t="s">
        <v>305</v>
      </c>
      <c r="K40" s="123" t="s">
        <v>167</v>
      </c>
      <c r="L40" s="14">
        <v>3453</v>
      </c>
      <c r="M40" s="13" t="s">
        <v>353</v>
      </c>
      <c r="N40" s="12">
        <v>2643</v>
      </c>
      <c r="O40" s="11">
        <f t="shared" si="7"/>
        <v>810</v>
      </c>
      <c r="P40" s="9">
        <v>0</v>
      </c>
      <c r="Q40" s="110">
        <v>810</v>
      </c>
      <c r="R40" s="9">
        <f t="shared" si="8"/>
        <v>0</v>
      </c>
      <c r="S40" s="19"/>
      <c r="U40" s="188" t="s">
        <v>360</v>
      </c>
      <c r="V40" s="188" t="s">
        <v>360</v>
      </c>
    </row>
    <row r="41" spans="1:22" s="215" customFormat="1" ht="25.5" customHeight="1" x14ac:dyDescent="0.3">
      <c r="A41" s="210" t="s">
        <v>295</v>
      </c>
      <c r="B41" s="211"/>
      <c r="C41" s="211"/>
      <c r="D41" s="211"/>
      <c r="E41" s="211"/>
      <c r="F41" s="211"/>
      <c r="G41" s="211"/>
      <c r="H41" s="211"/>
      <c r="I41" s="211"/>
      <c r="J41" s="211"/>
      <c r="K41" s="211"/>
      <c r="L41" s="212">
        <f>SUM(L42:L45)</f>
        <v>48100</v>
      </c>
      <c r="M41" s="213"/>
      <c r="N41" s="212">
        <f>SUM(N42:N45)</f>
        <v>0</v>
      </c>
      <c r="O41" s="212">
        <f>SUM(O42:O45)</f>
        <v>2500</v>
      </c>
      <c r="P41" s="212">
        <f>SUM(P42:P45)</f>
        <v>0</v>
      </c>
      <c r="Q41" s="212">
        <f>SUM(Q42:Q45)</f>
        <v>2500</v>
      </c>
      <c r="R41" s="212">
        <f>SUM(R42:R45)</f>
        <v>45600</v>
      </c>
      <c r="S41" s="214"/>
      <c r="U41" s="315"/>
      <c r="V41" s="315"/>
    </row>
    <row r="42" spans="1:22" s="8" customFormat="1" ht="99.75" customHeight="1" x14ac:dyDescent="0.2">
      <c r="A42" s="15">
        <v>1</v>
      </c>
      <c r="B42" s="15" t="s">
        <v>41</v>
      </c>
      <c r="C42" s="15">
        <v>3127</v>
      </c>
      <c r="D42" s="15">
        <v>6121</v>
      </c>
      <c r="E42" s="15">
        <v>61</v>
      </c>
      <c r="F42" s="15">
        <v>10</v>
      </c>
      <c r="G42" s="18">
        <v>60001101661</v>
      </c>
      <c r="H42" s="17" t="s">
        <v>332</v>
      </c>
      <c r="I42" s="16" t="s">
        <v>339</v>
      </c>
      <c r="J42" s="15"/>
      <c r="K42" s="15" t="s">
        <v>2</v>
      </c>
      <c r="L42" s="14">
        <v>26100</v>
      </c>
      <c r="M42" s="13">
        <v>2026</v>
      </c>
      <c r="N42" s="12">
        <v>0</v>
      </c>
      <c r="O42" s="11">
        <f t="shared" ref="O42:O45" si="11">P42+Q42</f>
        <v>800</v>
      </c>
      <c r="P42" s="9">
        <v>0</v>
      </c>
      <c r="Q42" s="110">
        <v>800</v>
      </c>
      <c r="R42" s="9">
        <f t="shared" ref="R42:R45" si="12">L42-N42-O42</f>
        <v>25300</v>
      </c>
      <c r="S42" s="19"/>
      <c r="U42" s="188" t="s">
        <v>374</v>
      </c>
      <c r="V42" s="188"/>
    </row>
    <row r="43" spans="1:22" s="8" customFormat="1" ht="96" customHeight="1" x14ac:dyDescent="0.2">
      <c r="A43" s="15">
        <v>2</v>
      </c>
      <c r="B43" s="15" t="s">
        <v>1</v>
      </c>
      <c r="C43" s="15">
        <v>3231</v>
      </c>
      <c r="D43" s="15">
        <v>6121</v>
      </c>
      <c r="E43" s="15">
        <v>61</v>
      </c>
      <c r="F43" s="15">
        <v>10</v>
      </c>
      <c r="G43" s="18">
        <v>60001101657</v>
      </c>
      <c r="H43" s="17" t="s">
        <v>333</v>
      </c>
      <c r="I43" s="16" t="s">
        <v>336</v>
      </c>
      <c r="J43" s="15"/>
      <c r="K43" s="15" t="s">
        <v>2</v>
      </c>
      <c r="L43" s="14">
        <v>6000</v>
      </c>
      <c r="M43" s="13">
        <v>2026</v>
      </c>
      <c r="N43" s="12">
        <v>0</v>
      </c>
      <c r="O43" s="11">
        <f t="shared" si="11"/>
        <v>700</v>
      </c>
      <c r="P43" s="9">
        <v>0</v>
      </c>
      <c r="Q43" s="110">
        <v>700</v>
      </c>
      <c r="R43" s="9">
        <f t="shared" si="12"/>
        <v>5300</v>
      </c>
      <c r="S43" s="19"/>
      <c r="U43" s="188" t="s">
        <v>374</v>
      </c>
      <c r="V43" s="188"/>
    </row>
    <row r="44" spans="1:22" s="8" customFormat="1" ht="66" customHeight="1" x14ac:dyDescent="0.2">
      <c r="A44" s="15">
        <v>3</v>
      </c>
      <c r="B44" s="15" t="s">
        <v>45</v>
      </c>
      <c r="C44" s="15">
        <v>3121</v>
      </c>
      <c r="D44" s="15">
        <v>6121</v>
      </c>
      <c r="E44" s="15">
        <v>61</v>
      </c>
      <c r="F44" s="15">
        <v>10</v>
      </c>
      <c r="G44" s="18">
        <v>60001101663</v>
      </c>
      <c r="H44" s="17" t="s">
        <v>334</v>
      </c>
      <c r="I44" s="16" t="s">
        <v>337</v>
      </c>
      <c r="J44" s="15"/>
      <c r="K44" s="15" t="s">
        <v>2</v>
      </c>
      <c r="L44" s="14">
        <v>12000</v>
      </c>
      <c r="M44" s="13">
        <v>2026</v>
      </c>
      <c r="N44" s="12">
        <v>0</v>
      </c>
      <c r="O44" s="11">
        <f t="shared" si="11"/>
        <v>500</v>
      </c>
      <c r="P44" s="9">
        <v>0</v>
      </c>
      <c r="Q44" s="110">
        <v>500</v>
      </c>
      <c r="R44" s="9">
        <f t="shared" si="12"/>
        <v>11500</v>
      </c>
      <c r="S44" s="19"/>
      <c r="U44" s="317" t="s">
        <v>375</v>
      </c>
      <c r="V44" s="188"/>
    </row>
    <row r="45" spans="1:22" s="8" customFormat="1" ht="55.5" customHeight="1" x14ac:dyDescent="0.2">
      <c r="A45" s="15">
        <v>4</v>
      </c>
      <c r="B45" s="15" t="s">
        <v>4</v>
      </c>
      <c r="C45" s="15">
        <v>3114</v>
      </c>
      <c r="D45" s="15">
        <v>6121</v>
      </c>
      <c r="E45" s="15">
        <v>61</v>
      </c>
      <c r="F45" s="15">
        <v>10</v>
      </c>
      <c r="G45" s="18">
        <v>60001101666</v>
      </c>
      <c r="H45" s="17" t="s">
        <v>335</v>
      </c>
      <c r="I45" s="16" t="s">
        <v>338</v>
      </c>
      <c r="J45" s="15"/>
      <c r="K45" s="15" t="s">
        <v>2</v>
      </c>
      <c r="L45" s="14">
        <v>4000</v>
      </c>
      <c r="M45" s="13">
        <v>2026</v>
      </c>
      <c r="N45" s="12">
        <v>0</v>
      </c>
      <c r="O45" s="11">
        <f t="shared" si="11"/>
        <v>500</v>
      </c>
      <c r="P45" s="9">
        <v>0</v>
      </c>
      <c r="Q45" s="110">
        <v>500</v>
      </c>
      <c r="R45" s="9">
        <f t="shared" si="12"/>
        <v>3500</v>
      </c>
      <c r="S45" s="19"/>
      <c r="U45" s="188" t="s">
        <v>361</v>
      </c>
      <c r="V45" s="188"/>
    </row>
    <row r="46" spans="1:22" ht="35.25" customHeight="1" x14ac:dyDescent="0.2">
      <c r="A46" s="34" t="s">
        <v>52</v>
      </c>
      <c r="B46" s="33"/>
      <c r="C46" s="33"/>
      <c r="D46" s="33"/>
      <c r="E46" s="33"/>
      <c r="F46" s="33"/>
      <c r="G46" s="33"/>
      <c r="H46" s="33"/>
      <c r="I46" s="67"/>
      <c r="J46" s="33"/>
      <c r="K46" s="33"/>
      <c r="L46" s="31">
        <f>+L22+L8+L19+L32+L41</f>
        <v>616152</v>
      </c>
      <c r="M46" s="32"/>
      <c r="N46" s="31">
        <f>+N22+N8+N19+N32+N41</f>
        <v>44259</v>
      </c>
      <c r="O46" s="31">
        <f>+O22+O8+O19+O32+O41</f>
        <v>160663</v>
      </c>
      <c r="P46" s="31">
        <f>+P22+P8+P19+P32+P41</f>
        <v>0</v>
      </c>
      <c r="Q46" s="31">
        <f>+Q22+Q8+Q19+Q32+Q41</f>
        <v>160663</v>
      </c>
      <c r="R46" s="31">
        <f>+R22+R8+R19+R32+R41</f>
        <v>411330</v>
      </c>
      <c r="S46" s="30"/>
      <c r="U46" s="316"/>
      <c r="V46" s="316"/>
    </row>
    <row r="47" spans="1:22" s="3" customFormat="1" x14ac:dyDescent="0.2">
      <c r="A47" s="5"/>
      <c r="B47" s="5"/>
      <c r="C47" s="5"/>
      <c r="D47" s="5"/>
      <c r="E47" s="5"/>
      <c r="F47" s="5"/>
      <c r="G47" s="5"/>
      <c r="H47" s="29"/>
      <c r="I47" s="5"/>
      <c r="J47" s="28"/>
      <c r="K47" s="27"/>
      <c r="L47" s="26"/>
      <c r="M47" s="25"/>
      <c r="N47" s="24"/>
      <c r="S47" s="2"/>
      <c r="T47" s="1"/>
    </row>
    <row r="48" spans="1:22" s="3" customFormat="1" x14ac:dyDescent="0.2">
      <c r="A48" s="5"/>
      <c r="B48" s="5"/>
      <c r="C48" s="5"/>
      <c r="D48" s="5"/>
      <c r="E48" s="5"/>
      <c r="F48" s="5"/>
      <c r="G48" s="5"/>
      <c r="H48" s="5"/>
      <c r="I48" s="5"/>
      <c r="J48" s="23"/>
      <c r="K48" s="7"/>
      <c r="L48" s="6"/>
      <c r="M48" s="4"/>
      <c r="S48" s="2"/>
      <c r="T48" s="1"/>
    </row>
    <row r="49" spans="1:20" s="3" customFormat="1" x14ac:dyDescent="0.2">
      <c r="A49" s="5"/>
      <c r="B49" s="5"/>
      <c r="C49" s="5"/>
      <c r="D49" s="5"/>
      <c r="E49" s="5"/>
      <c r="F49" s="5"/>
      <c r="G49" s="5"/>
      <c r="H49" s="5"/>
      <c r="I49" s="5"/>
      <c r="J49" s="23"/>
      <c r="K49" s="7"/>
      <c r="L49" s="6"/>
      <c r="M49" s="4"/>
      <c r="S49" s="2"/>
      <c r="T49" s="1"/>
    </row>
    <row r="50" spans="1:20" s="3" customFormat="1" x14ac:dyDescent="0.2">
      <c r="A50" s="5"/>
      <c r="B50" s="5"/>
      <c r="C50" s="5"/>
      <c r="D50" s="5"/>
      <c r="E50" s="5"/>
      <c r="F50" s="5"/>
      <c r="G50" s="5"/>
      <c r="H50" s="5"/>
      <c r="I50" s="5"/>
      <c r="J50" s="1"/>
      <c r="K50" s="7"/>
      <c r="L50" s="6"/>
      <c r="M50" s="4"/>
      <c r="S50" s="2"/>
      <c r="T50" s="1"/>
    </row>
    <row r="51" spans="1:20" s="3" customFormat="1" x14ac:dyDescent="0.2">
      <c r="A51" s="5"/>
      <c r="B51" s="5"/>
      <c r="C51" s="5"/>
      <c r="D51" s="5"/>
      <c r="E51" s="5"/>
      <c r="F51" s="5"/>
      <c r="G51" s="5"/>
      <c r="H51" s="5"/>
      <c r="I51" s="5"/>
      <c r="J51" s="1"/>
      <c r="K51" s="7"/>
      <c r="L51" s="6"/>
      <c r="M51" s="4"/>
      <c r="S51" s="2"/>
      <c r="T51" s="1"/>
    </row>
    <row r="52" spans="1:20" s="3" customFormat="1" x14ac:dyDescent="0.2">
      <c r="A52" s="5"/>
      <c r="B52" s="5"/>
      <c r="C52" s="5"/>
      <c r="D52" s="5"/>
      <c r="E52" s="5"/>
      <c r="F52" s="5"/>
      <c r="G52" s="5"/>
      <c r="H52" s="5"/>
      <c r="I52" s="5"/>
      <c r="J52" s="1"/>
      <c r="K52" s="7"/>
      <c r="L52" s="6"/>
      <c r="M52" s="4"/>
      <c r="S52" s="2"/>
      <c r="T52" s="1"/>
    </row>
    <row r="53" spans="1:20" s="3" customFormat="1" x14ac:dyDescent="0.2">
      <c r="A53" s="5"/>
      <c r="B53" s="5"/>
      <c r="C53" s="5"/>
      <c r="D53" s="5"/>
      <c r="E53" s="5"/>
      <c r="F53" s="5"/>
      <c r="G53" s="5"/>
      <c r="H53" s="5"/>
      <c r="I53" s="5"/>
      <c r="J53" s="1"/>
      <c r="K53" s="7"/>
      <c r="L53" s="6"/>
      <c r="M53" s="4"/>
      <c r="S53" s="2"/>
      <c r="T53" s="1"/>
    </row>
    <row r="54" spans="1:20" s="3" customFormat="1" x14ac:dyDescent="0.2">
      <c r="A54" s="5"/>
      <c r="B54" s="5"/>
      <c r="C54" s="5"/>
      <c r="D54" s="5"/>
      <c r="E54" s="5"/>
      <c r="F54" s="5"/>
      <c r="G54" s="5"/>
      <c r="H54" s="5"/>
      <c r="I54" s="5"/>
      <c r="J54" s="1"/>
      <c r="K54" s="7"/>
      <c r="L54" s="6"/>
      <c r="M54" s="4"/>
      <c r="S54" s="2"/>
      <c r="T54" s="1"/>
    </row>
    <row r="55" spans="1:20" s="3" customFormat="1" x14ac:dyDescent="0.2">
      <c r="A55" s="5"/>
      <c r="B55" s="5"/>
      <c r="C55" s="5"/>
      <c r="D55" s="5"/>
      <c r="E55" s="5"/>
      <c r="F55" s="5"/>
      <c r="G55" s="5"/>
      <c r="H55" s="5"/>
      <c r="I55" s="5"/>
      <c r="J55" s="1"/>
      <c r="K55" s="7"/>
      <c r="L55" s="6"/>
      <c r="M55" s="4"/>
      <c r="S55" s="2"/>
      <c r="T55" s="1"/>
    </row>
    <row r="56" spans="1:20" s="3" customFormat="1" x14ac:dyDescent="0.2">
      <c r="A56" s="5"/>
      <c r="B56" s="5"/>
      <c r="C56" s="5"/>
      <c r="D56" s="5"/>
      <c r="E56" s="5"/>
      <c r="F56" s="5"/>
      <c r="G56" s="5"/>
      <c r="H56" s="5"/>
      <c r="I56" s="5"/>
      <c r="J56" s="1"/>
      <c r="K56" s="7"/>
      <c r="L56" s="6"/>
      <c r="M56" s="4"/>
      <c r="S56" s="2"/>
      <c r="T56" s="1"/>
    </row>
    <row r="57" spans="1:20" s="3" customFormat="1" x14ac:dyDescent="0.2">
      <c r="A57" s="5"/>
      <c r="B57" s="5"/>
      <c r="C57" s="5"/>
      <c r="D57" s="5"/>
      <c r="E57" s="5"/>
      <c r="F57" s="5"/>
      <c r="G57" s="5"/>
      <c r="H57" s="5"/>
      <c r="I57" s="5"/>
      <c r="J57" s="1"/>
      <c r="K57" s="7"/>
      <c r="L57" s="6"/>
      <c r="M57" s="4"/>
      <c r="S57" s="2"/>
      <c r="T57" s="1"/>
    </row>
    <row r="58" spans="1:20" s="3" customFormat="1" x14ac:dyDescent="0.2">
      <c r="A58" s="5"/>
      <c r="B58" s="5"/>
      <c r="C58" s="5"/>
      <c r="D58" s="5"/>
      <c r="E58" s="5"/>
      <c r="F58" s="5"/>
      <c r="G58" s="5"/>
      <c r="H58" s="5"/>
      <c r="I58" s="5"/>
      <c r="J58" s="1"/>
      <c r="K58" s="7"/>
      <c r="L58" s="6"/>
      <c r="M58" s="4"/>
      <c r="S58" s="2"/>
      <c r="T58" s="1"/>
    </row>
    <row r="59" spans="1:20" s="3" customFormat="1" x14ac:dyDescent="0.2">
      <c r="A59" s="5"/>
      <c r="B59" s="5"/>
      <c r="C59" s="5"/>
      <c r="D59" s="5"/>
      <c r="E59" s="5"/>
      <c r="F59" s="5"/>
      <c r="G59" s="5"/>
      <c r="H59" s="5"/>
      <c r="I59" s="5"/>
      <c r="J59" s="1"/>
      <c r="K59" s="7"/>
      <c r="L59" s="6"/>
      <c r="M59" s="4"/>
      <c r="S59" s="2"/>
      <c r="T59" s="1"/>
    </row>
    <row r="60" spans="1:20" s="3" customFormat="1" x14ac:dyDescent="0.2">
      <c r="A60" s="5"/>
      <c r="B60" s="5"/>
      <c r="C60" s="5"/>
      <c r="D60" s="5"/>
      <c r="E60" s="5"/>
      <c r="F60" s="5"/>
      <c r="G60" s="5"/>
      <c r="H60" s="5"/>
      <c r="I60" s="5"/>
      <c r="J60" s="1"/>
      <c r="K60" s="7"/>
      <c r="L60" s="6"/>
      <c r="M60" s="4"/>
      <c r="S60" s="2"/>
      <c r="T60" s="1"/>
    </row>
    <row r="61" spans="1:20" s="3" customFormat="1" x14ac:dyDescent="0.2">
      <c r="A61" s="5"/>
      <c r="B61" s="5"/>
      <c r="C61" s="5"/>
      <c r="D61" s="5"/>
      <c r="E61" s="5"/>
      <c r="F61" s="5"/>
      <c r="G61" s="5"/>
      <c r="H61" s="5"/>
      <c r="I61" s="5"/>
      <c r="J61" s="1"/>
      <c r="K61" s="7"/>
      <c r="L61" s="6"/>
      <c r="M61" s="4"/>
      <c r="S61" s="2"/>
      <c r="T61" s="1"/>
    </row>
    <row r="62" spans="1:20" s="3" customFormat="1" x14ac:dyDescent="0.2">
      <c r="A62" s="5"/>
      <c r="B62" s="5"/>
      <c r="C62" s="5"/>
      <c r="D62" s="5"/>
      <c r="E62" s="5"/>
      <c r="F62" s="5"/>
      <c r="G62" s="5"/>
      <c r="H62" s="5"/>
      <c r="I62" s="5"/>
      <c r="J62" s="1"/>
      <c r="K62" s="7"/>
      <c r="L62" s="6"/>
      <c r="M62" s="4"/>
      <c r="S62" s="2"/>
      <c r="T62" s="1"/>
    </row>
    <row r="63" spans="1:20" s="3" customFormat="1" x14ac:dyDescent="0.2">
      <c r="A63" s="5"/>
      <c r="B63" s="5"/>
      <c r="C63" s="5"/>
      <c r="D63" s="5"/>
      <c r="E63" s="5"/>
      <c r="F63" s="5"/>
      <c r="G63" s="5"/>
      <c r="H63" s="5"/>
      <c r="I63" s="5"/>
      <c r="J63" s="1"/>
      <c r="K63" s="7"/>
      <c r="L63" s="6"/>
      <c r="M63" s="4"/>
      <c r="S63" s="2"/>
      <c r="T63" s="1"/>
    </row>
    <row r="64" spans="1:20" s="3" customFormat="1" x14ac:dyDescent="0.2">
      <c r="A64" s="5"/>
      <c r="B64" s="5"/>
      <c r="C64" s="5"/>
      <c r="D64" s="5"/>
      <c r="E64" s="5"/>
      <c r="F64" s="5"/>
      <c r="G64" s="5"/>
      <c r="H64" s="5"/>
      <c r="I64" s="5"/>
      <c r="J64" s="1"/>
      <c r="K64" s="7"/>
      <c r="L64" s="6"/>
      <c r="M64" s="4"/>
      <c r="S64" s="2"/>
      <c r="T64" s="1"/>
    </row>
    <row r="65" spans="1:20" s="3" customFormat="1" x14ac:dyDescent="0.2">
      <c r="A65" s="5"/>
      <c r="B65" s="5"/>
      <c r="C65" s="5"/>
      <c r="D65" s="5"/>
      <c r="E65" s="5"/>
      <c r="F65" s="5"/>
      <c r="G65" s="5"/>
      <c r="H65" s="5"/>
      <c r="I65" s="5"/>
      <c r="J65" s="1"/>
      <c r="K65" s="7"/>
      <c r="L65" s="6"/>
      <c r="M65" s="4"/>
      <c r="S65" s="2"/>
      <c r="T65" s="1"/>
    </row>
    <row r="66" spans="1:20" s="3" customFormat="1" x14ac:dyDescent="0.2">
      <c r="A66" s="5"/>
      <c r="B66" s="5"/>
      <c r="C66" s="5"/>
      <c r="D66" s="5"/>
      <c r="E66" s="5"/>
      <c r="F66" s="5"/>
      <c r="G66" s="5"/>
      <c r="H66" s="5"/>
      <c r="I66" s="5"/>
      <c r="J66" s="1"/>
      <c r="K66" s="7"/>
      <c r="L66" s="6"/>
      <c r="M66" s="4"/>
      <c r="S66" s="2"/>
      <c r="T66" s="1"/>
    </row>
    <row r="67" spans="1:20" s="3" customFormat="1" x14ac:dyDescent="0.2">
      <c r="A67" s="1"/>
      <c r="B67" s="1"/>
      <c r="C67" s="1"/>
      <c r="D67" s="1"/>
      <c r="E67" s="1"/>
      <c r="F67" s="1"/>
      <c r="G67" s="1"/>
      <c r="H67" s="1"/>
      <c r="I67" s="1"/>
      <c r="J67" s="1"/>
      <c r="K67" s="5"/>
      <c r="L67" s="6"/>
      <c r="M67" s="4"/>
      <c r="S67" s="2"/>
      <c r="T67" s="1"/>
    </row>
    <row r="68" spans="1:20" s="3" customFormat="1" x14ac:dyDescent="0.2">
      <c r="A68" s="1"/>
      <c r="B68" s="1"/>
      <c r="C68" s="1"/>
      <c r="D68" s="1"/>
      <c r="E68" s="1"/>
      <c r="F68" s="1"/>
      <c r="G68" s="1"/>
      <c r="H68" s="1"/>
      <c r="I68" s="1"/>
      <c r="J68" s="1"/>
      <c r="K68" s="5"/>
      <c r="L68" s="6"/>
      <c r="M68" s="4"/>
      <c r="S68" s="2"/>
      <c r="T68" s="1"/>
    </row>
  </sheetData>
  <mergeCells count="19">
    <mergeCell ref="A5:R5"/>
    <mergeCell ref="A6:A7"/>
    <mergeCell ref="B6:B7"/>
    <mergeCell ref="C6:C7"/>
    <mergeCell ref="D6:D7"/>
    <mergeCell ref="E6:E7"/>
    <mergeCell ref="F6:F7"/>
    <mergeCell ref="G6:G7"/>
    <mergeCell ref="H6:H7"/>
    <mergeCell ref="I6:I7"/>
    <mergeCell ref="R6:R7"/>
    <mergeCell ref="J6:J7"/>
    <mergeCell ref="K6:K7"/>
    <mergeCell ref="L6:L7"/>
    <mergeCell ref="M6:M7"/>
    <mergeCell ref="N6:N7"/>
    <mergeCell ref="O6:Q6"/>
    <mergeCell ref="U7:V7"/>
    <mergeCell ref="S6:S7"/>
  </mergeCells>
  <phoneticPr fontId="45" type="noConversion"/>
  <pageMargins left="0.39370078740157483" right="0.39370078740157483" top="0.78740157480314965" bottom="0.86614173228346458" header="0.31496062992125984" footer="0.31496062992125984"/>
  <pageSetup paperSize="9" scale="46" firstPageNumber="120"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rowBreaks count="3" manualBreakCount="3">
    <brk id="18" max="18" man="1"/>
    <brk id="31" max="18" man="1"/>
    <brk id="4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V65"/>
  <sheetViews>
    <sheetView showGridLines="0" view="pageBreakPreview" zoomScale="70" zoomScaleNormal="66" zoomScaleSheetLayoutView="70" workbookViewId="0">
      <pane ySplit="7" topLeftCell="A28" activePane="bottomLeft" state="frozenSplit"/>
      <selection activeCell="H25" sqref="H25:I25"/>
      <selection pane="bottomLeft" activeCell="Q8" activeCellId="3" sqref="Q37 Q33 Q29 Q8"/>
    </sheetView>
  </sheetViews>
  <sheetFormatPr defaultColWidth="9.140625" defaultRowHeight="12.75" outlineLevelCol="1" x14ac:dyDescent="0.2"/>
  <cols>
    <col min="1" max="1" width="5.42578125" style="1" customWidth="1"/>
    <col min="2" max="2" width="6" style="1" customWidth="1"/>
    <col min="3" max="3" width="5.5703125" style="1" hidden="1" customWidth="1" outlineLevel="1"/>
    <col min="4" max="4" width="8.285156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6.8554687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21" width="16.5703125" style="1" customWidth="1"/>
    <col min="22" max="22" width="21" style="1" customWidth="1"/>
    <col min="23" max="16384" width="9.140625" style="1"/>
  </cols>
  <sheetData>
    <row r="1" spans="1:22" ht="20.25" x14ac:dyDescent="0.3">
      <c r="A1" s="64" t="s">
        <v>38</v>
      </c>
      <c r="B1" s="61"/>
      <c r="C1" s="61"/>
      <c r="D1" s="61"/>
      <c r="E1" s="61"/>
      <c r="F1" s="61"/>
      <c r="G1" s="61"/>
      <c r="H1" s="63"/>
      <c r="I1" s="62"/>
      <c r="J1" s="61"/>
      <c r="M1" s="60"/>
      <c r="N1" s="59"/>
      <c r="P1" s="59"/>
      <c r="Q1" s="59"/>
      <c r="R1" s="58"/>
      <c r="S1" s="57"/>
      <c r="T1" s="46"/>
    </row>
    <row r="2" spans="1:22" ht="15.75" x14ac:dyDescent="0.25">
      <c r="A2" s="53" t="s">
        <v>37</v>
      </c>
      <c r="B2" s="53"/>
      <c r="C2" s="53"/>
      <c r="D2" s="54"/>
      <c r="E2" s="53"/>
      <c r="F2" s="53"/>
      <c r="G2" s="53"/>
      <c r="H2" s="53" t="s">
        <v>36</v>
      </c>
      <c r="I2" s="56" t="s">
        <v>35</v>
      </c>
      <c r="J2" s="55"/>
      <c r="M2" s="49"/>
      <c r="N2" s="48"/>
      <c r="P2" s="48"/>
      <c r="Q2" s="48"/>
      <c r="R2" s="48"/>
      <c r="S2" s="47"/>
      <c r="T2" s="46"/>
    </row>
    <row r="3" spans="1:22" ht="17.25" customHeight="1" x14ac:dyDescent="0.2">
      <c r="A3" s="53"/>
      <c r="B3" s="53"/>
      <c r="C3" s="53"/>
      <c r="D3" s="54"/>
      <c r="E3" s="53"/>
      <c r="F3" s="53"/>
      <c r="G3" s="53"/>
      <c r="H3" s="53" t="s">
        <v>34</v>
      </c>
      <c r="I3" s="52"/>
      <c r="J3" s="50"/>
      <c r="M3" s="49"/>
      <c r="N3" s="48"/>
      <c r="P3" s="48"/>
      <c r="Q3" s="48"/>
      <c r="S3" s="47"/>
      <c r="T3" s="46"/>
    </row>
    <row r="4" spans="1:22" ht="17.25" customHeight="1" x14ac:dyDescent="0.2">
      <c r="A4" s="53"/>
      <c r="B4" s="53"/>
      <c r="C4" s="53"/>
      <c r="D4" s="53"/>
      <c r="E4" s="53"/>
      <c r="F4" s="53"/>
      <c r="G4" s="53"/>
      <c r="H4" s="53"/>
      <c r="I4" s="52"/>
      <c r="J4" s="50"/>
      <c r="M4" s="49"/>
      <c r="N4" s="48"/>
      <c r="P4" s="48"/>
      <c r="Q4" s="48"/>
      <c r="R4" s="119" t="s">
        <v>33</v>
      </c>
      <c r="S4" s="47"/>
      <c r="T4" s="46"/>
    </row>
    <row r="5" spans="1:22" ht="25.5" customHeight="1" x14ac:dyDescent="0.2">
      <c r="A5" s="343" t="s">
        <v>51</v>
      </c>
      <c r="B5" s="344"/>
      <c r="C5" s="344"/>
      <c r="D5" s="344"/>
      <c r="E5" s="344"/>
      <c r="F5" s="344"/>
      <c r="G5" s="344"/>
      <c r="H5" s="344"/>
      <c r="I5" s="344"/>
      <c r="J5" s="344"/>
      <c r="K5" s="344"/>
      <c r="L5" s="344"/>
      <c r="M5" s="344"/>
      <c r="N5" s="344"/>
      <c r="O5" s="344"/>
      <c r="P5" s="344"/>
      <c r="Q5" s="344"/>
      <c r="R5" s="345"/>
      <c r="S5" s="45"/>
    </row>
    <row r="6" spans="1:22"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2" ht="58.7" customHeight="1" x14ac:dyDescent="0.2">
      <c r="A7" s="346"/>
      <c r="B7" s="346"/>
      <c r="C7" s="347"/>
      <c r="D7" s="347"/>
      <c r="E7" s="349"/>
      <c r="F7" s="347"/>
      <c r="G7" s="347"/>
      <c r="H7" s="347"/>
      <c r="I7" s="339"/>
      <c r="J7" s="350"/>
      <c r="K7" s="339"/>
      <c r="L7" s="339"/>
      <c r="M7" s="339"/>
      <c r="N7" s="340"/>
      <c r="O7" s="44" t="s">
        <v>18</v>
      </c>
      <c r="P7" s="44" t="s">
        <v>17</v>
      </c>
      <c r="Q7" s="44" t="s">
        <v>16</v>
      </c>
      <c r="R7" s="340"/>
      <c r="S7" s="340"/>
      <c r="U7" s="342" t="s">
        <v>386</v>
      </c>
      <c r="V7" s="342"/>
    </row>
    <row r="8" spans="1:22" s="38" customFormat="1" ht="25.5" customHeight="1" x14ac:dyDescent="0.3">
      <c r="A8" s="43" t="s">
        <v>156</v>
      </c>
      <c r="B8" s="42"/>
      <c r="C8" s="42"/>
      <c r="D8" s="42"/>
      <c r="E8" s="42"/>
      <c r="F8" s="42"/>
      <c r="G8" s="42"/>
      <c r="H8" s="42"/>
      <c r="I8" s="42"/>
      <c r="J8" s="42"/>
      <c r="K8" s="42"/>
      <c r="L8" s="40">
        <f>SUM(L9:L28)</f>
        <v>196389</v>
      </c>
      <c r="M8" s="41"/>
      <c r="N8" s="40">
        <f>SUM(N9:N28)</f>
        <v>23154</v>
      </c>
      <c r="O8" s="40">
        <f>SUM(O9:O28)</f>
        <v>106725</v>
      </c>
      <c r="P8" s="40">
        <f>SUM(P9:P32)</f>
        <v>0</v>
      </c>
      <c r="Q8" s="40">
        <f>SUM(Q9:Q28)</f>
        <v>106725</v>
      </c>
      <c r="R8" s="40">
        <f>SUM(R9:R28)</f>
        <v>66510</v>
      </c>
      <c r="S8" s="39"/>
      <c r="U8" s="309" t="s">
        <v>50</v>
      </c>
      <c r="V8" s="309" t="s">
        <v>14</v>
      </c>
    </row>
    <row r="9" spans="1:22" s="143" customFormat="1" ht="113.25" customHeight="1" x14ac:dyDescent="0.2">
      <c r="A9" s="153">
        <v>1</v>
      </c>
      <c r="B9" s="132" t="s">
        <v>41</v>
      </c>
      <c r="C9" s="132">
        <v>4357</v>
      </c>
      <c r="D9" s="132">
        <v>6121</v>
      </c>
      <c r="E9" s="132">
        <v>61</v>
      </c>
      <c r="F9" s="144">
        <v>11</v>
      </c>
      <c r="G9" s="137">
        <v>60002101194</v>
      </c>
      <c r="H9" s="218" t="s">
        <v>226</v>
      </c>
      <c r="I9" s="155" t="s">
        <v>227</v>
      </c>
      <c r="J9" s="144"/>
      <c r="K9" s="144" t="s">
        <v>14</v>
      </c>
      <c r="L9" s="14">
        <v>33525</v>
      </c>
      <c r="M9" s="160" t="s">
        <v>196</v>
      </c>
      <c r="N9" s="12">
        <v>1000</v>
      </c>
      <c r="O9" s="11">
        <f>P9+Q9</f>
        <v>20000</v>
      </c>
      <c r="P9" s="140">
        <v>0</v>
      </c>
      <c r="Q9" s="110">
        <v>20000</v>
      </c>
      <c r="R9" s="140">
        <f>L9-N9-O9</f>
        <v>12525</v>
      </c>
      <c r="S9" s="19"/>
      <c r="T9" s="142"/>
      <c r="U9" s="310" t="s">
        <v>360</v>
      </c>
      <c r="V9" s="310" t="s">
        <v>394</v>
      </c>
    </row>
    <row r="10" spans="1:22" s="8" customFormat="1" ht="96" customHeight="1" x14ac:dyDescent="0.2">
      <c r="A10" s="15">
        <v>2</v>
      </c>
      <c r="B10" s="15" t="s">
        <v>1</v>
      </c>
      <c r="C10" s="15">
        <v>4350</v>
      </c>
      <c r="D10" s="15">
        <v>6121</v>
      </c>
      <c r="E10" s="15">
        <v>61</v>
      </c>
      <c r="F10" s="15">
        <v>11</v>
      </c>
      <c r="G10" s="18">
        <v>60002101195</v>
      </c>
      <c r="H10" s="218" t="s">
        <v>154</v>
      </c>
      <c r="I10" s="16" t="s">
        <v>153</v>
      </c>
      <c r="J10" s="15" t="s">
        <v>50</v>
      </c>
      <c r="K10" s="15" t="s">
        <v>14</v>
      </c>
      <c r="L10" s="14">
        <v>8206</v>
      </c>
      <c r="M10" s="13" t="s">
        <v>0</v>
      </c>
      <c r="N10" s="12">
        <v>6706</v>
      </c>
      <c r="O10" s="11">
        <f t="shared" ref="O10:O25" si="0">P10+Q10</f>
        <v>1500</v>
      </c>
      <c r="P10" s="9">
        <v>0</v>
      </c>
      <c r="Q10" s="110">
        <v>1500</v>
      </c>
      <c r="R10" s="9">
        <f t="shared" ref="R10:R25" si="1">L10-N10-O10</f>
        <v>0</v>
      </c>
      <c r="S10" s="66" t="s">
        <v>357</v>
      </c>
      <c r="T10" s="129"/>
      <c r="U10" s="188" t="s">
        <v>360</v>
      </c>
      <c r="V10" s="188" t="s">
        <v>360</v>
      </c>
    </row>
    <row r="11" spans="1:22" s="143" customFormat="1" ht="80.25" customHeight="1" x14ac:dyDescent="0.2">
      <c r="A11" s="153">
        <v>3</v>
      </c>
      <c r="B11" s="132" t="s">
        <v>4</v>
      </c>
      <c r="C11" s="132">
        <v>4357</v>
      </c>
      <c r="D11" s="132">
        <v>6121</v>
      </c>
      <c r="E11" s="132">
        <v>61</v>
      </c>
      <c r="F11" s="144">
        <v>11</v>
      </c>
      <c r="G11" s="137">
        <v>60002101206</v>
      </c>
      <c r="H11" s="218" t="s">
        <v>228</v>
      </c>
      <c r="I11" s="155" t="s">
        <v>341</v>
      </c>
      <c r="J11" s="144" t="s">
        <v>50</v>
      </c>
      <c r="K11" s="144" t="s">
        <v>14</v>
      </c>
      <c r="L11" s="14">
        <v>4173</v>
      </c>
      <c r="M11" s="22">
        <v>2025</v>
      </c>
      <c r="N11" s="12">
        <v>173</v>
      </c>
      <c r="O11" s="139">
        <f>P11+Q11</f>
        <v>4000</v>
      </c>
      <c r="P11" s="140">
        <v>0</v>
      </c>
      <c r="Q11" s="110">
        <v>4000</v>
      </c>
      <c r="R11" s="140">
        <f>L11-N11-O11</f>
        <v>0</v>
      </c>
      <c r="S11" s="201"/>
      <c r="T11" s="142"/>
      <c r="U11" s="310" t="s">
        <v>360</v>
      </c>
      <c r="V11" s="319" t="s">
        <v>376</v>
      </c>
    </row>
    <row r="12" spans="1:22" s="8" customFormat="1" ht="64.5" customHeight="1" x14ac:dyDescent="0.2">
      <c r="A12" s="153">
        <v>4</v>
      </c>
      <c r="B12" s="15" t="s">
        <v>1</v>
      </c>
      <c r="C12" s="15">
        <v>4357</v>
      </c>
      <c r="D12" s="15">
        <v>6121</v>
      </c>
      <c r="E12" s="15">
        <v>61</v>
      </c>
      <c r="F12" s="15">
        <v>11</v>
      </c>
      <c r="G12" s="18">
        <v>60002101289</v>
      </c>
      <c r="H12" s="17" t="s">
        <v>129</v>
      </c>
      <c r="I12" s="16" t="s">
        <v>147</v>
      </c>
      <c r="J12" s="15"/>
      <c r="K12" s="15" t="s">
        <v>14</v>
      </c>
      <c r="L12" s="14">
        <v>10606</v>
      </c>
      <c r="M12" s="13" t="s">
        <v>40</v>
      </c>
      <c r="N12" s="12">
        <v>7518</v>
      </c>
      <c r="O12" s="11">
        <f t="shared" si="0"/>
        <v>3088</v>
      </c>
      <c r="P12" s="9">
        <v>0</v>
      </c>
      <c r="Q12" s="110">
        <v>3088</v>
      </c>
      <c r="R12" s="9">
        <f t="shared" si="1"/>
        <v>0</v>
      </c>
      <c r="S12" s="200"/>
      <c r="U12" s="310" t="s">
        <v>360</v>
      </c>
      <c r="V12" s="310" t="s">
        <v>360</v>
      </c>
    </row>
    <row r="13" spans="1:22" s="199" customFormat="1" ht="64.5" customHeight="1" x14ac:dyDescent="0.2">
      <c r="A13" s="15">
        <v>5</v>
      </c>
      <c r="B13" s="132" t="s">
        <v>1</v>
      </c>
      <c r="C13" s="132">
        <v>4350</v>
      </c>
      <c r="D13" s="132">
        <v>6121</v>
      </c>
      <c r="E13" s="132">
        <v>61</v>
      </c>
      <c r="F13" s="133">
        <v>11</v>
      </c>
      <c r="G13" s="134">
        <v>60002101408</v>
      </c>
      <c r="H13" s="218" t="s">
        <v>229</v>
      </c>
      <c r="I13" s="155" t="s">
        <v>230</v>
      </c>
      <c r="J13" s="133" t="s">
        <v>50</v>
      </c>
      <c r="K13" s="132" t="s">
        <v>14</v>
      </c>
      <c r="L13" s="219">
        <v>9240</v>
      </c>
      <c r="M13" s="220" t="s">
        <v>40</v>
      </c>
      <c r="N13" s="221">
        <v>2640</v>
      </c>
      <c r="O13" s="164">
        <f t="shared" ref="O13:O23" si="2">P13+Q13</f>
        <v>6600</v>
      </c>
      <c r="P13" s="140">
        <v>0</v>
      </c>
      <c r="Q13" s="166">
        <v>6600</v>
      </c>
      <c r="R13" s="165">
        <f t="shared" ref="R13:R23" si="3">L13-N13-O13</f>
        <v>0</v>
      </c>
      <c r="S13" s="202"/>
      <c r="T13" s="198"/>
      <c r="U13" s="310" t="s">
        <v>360</v>
      </c>
      <c r="V13" s="310" t="s">
        <v>360</v>
      </c>
    </row>
    <row r="14" spans="1:22" s="65" customFormat="1" ht="63.75" customHeight="1" x14ac:dyDescent="0.2">
      <c r="A14" s="153">
        <v>6</v>
      </c>
      <c r="B14" s="15" t="s">
        <v>45</v>
      </c>
      <c r="C14" s="15">
        <v>4350</v>
      </c>
      <c r="D14" s="15">
        <v>6121</v>
      </c>
      <c r="E14" s="15">
        <v>61</v>
      </c>
      <c r="F14" s="15">
        <v>11</v>
      </c>
      <c r="G14" s="18">
        <v>60002101582</v>
      </c>
      <c r="H14" s="17" t="s">
        <v>145</v>
      </c>
      <c r="I14" s="16" t="s">
        <v>148</v>
      </c>
      <c r="J14" s="15"/>
      <c r="K14" s="15" t="s">
        <v>14</v>
      </c>
      <c r="L14" s="14">
        <v>6000</v>
      </c>
      <c r="M14" s="13">
        <v>2026</v>
      </c>
      <c r="N14" s="12">
        <v>400</v>
      </c>
      <c r="O14" s="11">
        <f>P14+Q14</f>
        <v>3000</v>
      </c>
      <c r="P14" s="9">
        <v>0</v>
      </c>
      <c r="Q14" s="110">
        <v>3000</v>
      </c>
      <c r="R14" s="9">
        <f>L14-N14-O14</f>
        <v>2600</v>
      </c>
      <c r="S14" s="66" t="s">
        <v>315</v>
      </c>
      <c r="U14" s="310" t="s">
        <v>365</v>
      </c>
      <c r="V14" s="318" t="s">
        <v>361</v>
      </c>
    </row>
    <row r="15" spans="1:22" s="65" customFormat="1" ht="63.75" customHeight="1" x14ac:dyDescent="0.2">
      <c r="A15" s="153">
        <v>7</v>
      </c>
      <c r="B15" s="15" t="s">
        <v>41</v>
      </c>
      <c r="C15" s="15">
        <v>4357</v>
      </c>
      <c r="D15" s="15">
        <v>6121</v>
      </c>
      <c r="E15" s="15">
        <v>61</v>
      </c>
      <c r="F15" s="15">
        <v>11</v>
      </c>
      <c r="G15" s="18">
        <v>60002101594</v>
      </c>
      <c r="H15" s="17" t="s">
        <v>128</v>
      </c>
      <c r="I15" s="16" t="s">
        <v>146</v>
      </c>
      <c r="J15" s="15"/>
      <c r="K15" s="15" t="s">
        <v>12</v>
      </c>
      <c r="L15" s="14">
        <v>17641</v>
      </c>
      <c r="M15" s="13">
        <v>2025</v>
      </c>
      <c r="N15" s="12">
        <v>713</v>
      </c>
      <c r="O15" s="11">
        <f t="shared" si="2"/>
        <v>16928</v>
      </c>
      <c r="P15" s="9">
        <v>0</v>
      </c>
      <c r="Q15" s="110">
        <v>16928</v>
      </c>
      <c r="R15" s="9">
        <f t="shared" si="3"/>
        <v>0</v>
      </c>
      <c r="S15" s="66"/>
      <c r="U15" s="318" t="s">
        <v>360</v>
      </c>
      <c r="V15" s="318" t="s">
        <v>377</v>
      </c>
    </row>
    <row r="16" spans="1:22" s="8" customFormat="1" ht="64.5" customHeight="1" x14ac:dyDescent="0.2">
      <c r="A16" s="15">
        <v>8</v>
      </c>
      <c r="B16" s="15" t="s">
        <v>1</v>
      </c>
      <c r="C16" s="15" t="s">
        <v>125</v>
      </c>
      <c r="D16" s="15">
        <v>6121</v>
      </c>
      <c r="E16" s="15">
        <v>61</v>
      </c>
      <c r="F16" s="15">
        <v>11</v>
      </c>
      <c r="G16" s="18">
        <v>60002101604</v>
      </c>
      <c r="H16" s="17" t="s">
        <v>118</v>
      </c>
      <c r="I16" s="16" t="s">
        <v>127</v>
      </c>
      <c r="J16" s="15"/>
      <c r="K16" s="15" t="s">
        <v>14</v>
      </c>
      <c r="L16" s="14">
        <v>4166</v>
      </c>
      <c r="M16" s="13" t="s">
        <v>40</v>
      </c>
      <c r="N16" s="12">
        <v>87</v>
      </c>
      <c r="O16" s="11">
        <f t="shared" si="2"/>
        <v>4079</v>
      </c>
      <c r="P16" s="9">
        <v>0</v>
      </c>
      <c r="Q16" s="110">
        <v>4079</v>
      </c>
      <c r="R16" s="9">
        <f t="shared" si="3"/>
        <v>0</v>
      </c>
      <c r="S16" s="66"/>
      <c r="U16" s="188" t="s">
        <v>360</v>
      </c>
      <c r="V16" s="188" t="s">
        <v>361</v>
      </c>
    </row>
    <row r="17" spans="1:22" s="8" customFormat="1" ht="64.5" customHeight="1" x14ac:dyDescent="0.2">
      <c r="A17" s="153">
        <v>9</v>
      </c>
      <c r="B17" s="15" t="s">
        <v>1</v>
      </c>
      <c r="C17" s="15" t="s">
        <v>125</v>
      </c>
      <c r="D17" s="15">
        <v>6121</v>
      </c>
      <c r="E17" s="15">
        <v>61</v>
      </c>
      <c r="F17" s="15">
        <v>11</v>
      </c>
      <c r="G17" s="18">
        <v>60002101606</v>
      </c>
      <c r="H17" s="17" t="s">
        <v>119</v>
      </c>
      <c r="I17" s="16" t="s">
        <v>127</v>
      </c>
      <c r="J17" s="15"/>
      <c r="K17" s="15" t="s">
        <v>14</v>
      </c>
      <c r="L17" s="14">
        <v>1045</v>
      </c>
      <c r="M17" s="13" t="s">
        <v>40</v>
      </c>
      <c r="N17" s="12">
        <v>50</v>
      </c>
      <c r="O17" s="11">
        <f t="shared" si="2"/>
        <v>995</v>
      </c>
      <c r="P17" s="9">
        <v>0</v>
      </c>
      <c r="Q17" s="110">
        <v>995</v>
      </c>
      <c r="R17" s="9">
        <f t="shared" si="3"/>
        <v>0</v>
      </c>
      <c r="S17" s="66" t="s">
        <v>351</v>
      </c>
      <c r="U17" s="188" t="s">
        <v>360</v>
      </c>
      <c r="V17" s="188" t="s">
        <v>360</v>
      </c>
    </row>
    <row r="18" spans="1:22" s="8" customFormat="1" ht="64.5" customHeight="1" x14ac:dyDescent="0.2">
      <c r="A18" s="153">
        <v>10</v>
      </c>
      <c r="B18" s="15" t="s">
        <v>11</v>
      </c>
      <c r="C18" s="15" t="s">
        <v>126</v>
      </c>
      <c r="D18" s="15">
        <v>6121</v>
      </c>
      <c r="E18" s="15">
        <v>61</v>
      </c>
      <c r="F18" s="15">
        <v>11</v>
      </c>
      <c r="G18" s="18">
        <v>60002101609</v>
      </c>
      <c r="H18" s="17" t="s">
        <v>120</v>
      </c>
      <c r="I18" s="16" t="s">
        <v>127</v>
      </c>
      <c r="J18" s="15"/>
      <c r="K18" s="15" t="s">
        <v>14</v>
      </c>
      <c r="L18" s="14">
        <v>8278</v>
      </c>
      <c r="M18" s="13" t="s">
        <v>40</v>
      </c>
      <c r="N18" s="12">
        <v>179</v>
      </c>
      <c r="O18" s="11">
        <f t="shared" si="2"/>
        <v>8099</v>
      </c>
      <c r="P18" s="9">
        <v>0</v>
      </c>
      <c r="Q18" s="110">
        <v>8099</v>
      </c>
      <c r="R18" s="9">
        <f t="shared" si="3"/>
        <v>0</v>
      </c>
      <c r="S18" s="66"/>
      <c r="U18" s="317" t="s">
        <v>393</v>
      </c>
      <c r="V18" s="188" t="s">
        <v>360</v>
      </c>
    </row>
    <row r="19" spans="1:22" s="8" customFormat="1" ht="64.5" customHeight="1" x14ac:dyDescent="0.2">
      <c r="A19" s="15">
        <v>11</v>
      </c>
      <c r="B19" s="15" t="s">
        <v>41</v>
      </c>
      <c r="C19" s="15">
        <v>4350</v>
      </c>
      <c r="D19" s="15">
        <v>6121</v>
      </c>
      <c r="E19" s="15">
        <v>61</v>
      </c>
      <c r="F19" s="15">
        <v>11</v>
      </c>
      <c r="G19" s="18">
        <v>60002101610</v>
      </c>
      <c r="H19" s="17" t="s">
        <v>121</v>
      </c>
      <c r="I19" s="16" t="s">
        <v>127</v>
      </c>
      <c r="J19" s="15"/>
      <c r="K19" s="15" t="s">
        <v>14</v>
      </c>
      <c r="L19" s="14">
        <v>2250</v>
      </c>
      <c r="M19" s="13" t="s">
        <v>40</v>
      </c>
      <c r="N19" s="12">
        <v>494</v>
      </c>
      <c r="O19" s="11">
        <f t="shared" si="2"/>
        <v>1756</v>
      </c>
      <c r="P19" s="9">
        <v>0</v>
      </c>
      <c r="Q19" s="110">
        <v>1756</v>
      </c>
      <c r="R19" s="9">
        <f t="shared" si="3"/>
        <v>0</v>
      </c>
      <c r="S19" s="66"/>
      <c r="U19" s="188" t="s">
        <v>360</v>
      </c>
      <c r="V19" s="188" t="s">
        <v>378</v>
      </c>
    </row>
    <row r="20" spans="1:22" s="8" customFormat="1" ht="64.5" customHeight="1" x14ac:dyDescent="0.2">
      <c r="A20" s="153">
        <v>12</v>
      </c>
      <c r="B20" s="15" t="s">
        <v>41</v>
      </c>
      <c r="C20" s="15">
        <v>4357</v>
      </c>
      <c r="D20" s="15">
        <v>6121</v>
      </c>
      <c r="E20" s="15">
        <v>61</v>
      </c>
      <c r="F20" s="15">
        <v>11</v>
      </c>
      <c r="G20" s="18">
        <v>60002101617</v>
      </c>
      <c r="H20" s="17" t="s">
        <v>399</v>
      </c>
      <c r="I20" s="16" t="s">
        <v>349</v>
      </c>
      <c r="J20" s="15"/>
      <c r="K20" s="15" t="s">
        <v>14</v>
      </c>
      <c r="L20" s="14">
        <v>57928</v>
      </c>
      <c r="M20" s="13" t="s">
        <v>196</v>
      </c>
      <c r="N20" s="12">
        <v>127</v>
      </c>
      <c r="O20" s="11">
        <f t="shared" si="2"/>
        <v>15000</v>
      </c>
      <c r="P20" s="9">
        <v>0</v>
      </c>
      <c r="Q20" s="110">
        <v>15000</v>
      </c>
      <c r="R20" s="9">
        <f t="shared" si="3"/>
        <v>42801</v>
      </c>
      <c r="S20" s="66"/>
      <c r="U20" s="188" t="s">
        <v>360</v>
      </c>
      <c r="V20" s="188" t="s">
        <v>372</v>
      </c>
    </row>
    <row r="21" spans="1:22" s="8" customFormat="1" ht="64.5" customHeight="1" x14ac:dyDescent="0.2">
      <c r="A21" s="153">
        <v>13</v>
      </c>
      <c r="B21" s="15" t="s">
        <v>41</v>
      </c>
      <c r="C21" s="15">
        <v>4357</v>
      </c>
      <c r="D21" s="15">
        <v>6121</v>
      </c>
      <c r="E21" s="15">
        <v>61</v>
      </c>
      <c r="F21" s="15">
        <v>11</v>
      </c>
      <c r="G21" s="18">
        <v>60002101619</v>
      </c>
      <c r="H21" s="17" t="s">
        <v>122</v>
      </c>
      <c r="I21" s="16" t="s">
        <v>127</v>
      </c>
      <c r="J21" s="15"/>
      <c r="K21" s="15" t="s">
        <v>14</v>
      </c>
      <c r="L21" s="14">
        <v>2011</v>
      </c>
      <c r="M21" s="13" t="s">
        <v>40</v>
      </c>
      <c r="N21" s="12">
        <v>108</v>
      </c>
      <c r="O21" s="11">
        <f t="shared" si="2"/>
        <v>1903</v>
      </c>
      <c r="P21" s="9">
        <v>0</v>
      </c>
      <c r="Q21" s="110">
        <v>1903</v>
      </c>
      <c r="R21" s="9">
        <f t="shared" si="3"/>
        <v>0</v>
      </c>
      <c r="S21" s="66"/>
      <c r="U21" s="188" t="s">
        <v>360</v>
      </c>
      <c r="V21" s="188" t="s">
        <v>372</v>
      </c>
    </row>
    <row r="22" spans="1:22" s="8" customFormat="1" ht="64.5" customHeight="1" x14ac:dyDescent="0.2">
      <c r="A22" s="15">
        <v>14</v>
      </c>
      <c r="B22" s="15" t="s">
        <v>41</v>
      </c>
      <c r="C22" s="15">
        <v>4357</v>
      </c>
      <c r="D22" s="15">
        <v>6121</v>
      </c>
      <c r="E22" s="15">
        <v>61</v>
      </c>
      <c r="F22" s="15">
        <v>11</v>
      </c>
      <c r="G22" s="18">
        <v>60002101620</v>
      </c>
      <c r="H22" s="17" t="s">
        <v>123</v>
      </c>
      <c r="I22" s="16" t="s">
        <v>127</v>
      </c>
      <c r="J22" s="15"/>
      <c r="K22" s="15" t="s">
        <v>14</v>
      </c>
      <c r="L22" s="14">
        <v>2330</v>
      </c>
      <c r="M22" s="13" t="s">
        <v>40</v>
      </c>
      <c r="N22" s="12">
        <v>189</v>
      </c>
      <c r="O22" s="11">
        <f t="shared" si="2"/>
        <v>2141</v>
      </c>
      <c r="P22" s="9">
        <v>0</v>
      </c>
      <c r="Q22" s="110">
        <v>2141</v>
      </c>
      <c r="R22" s="9">
        <f t="shared" si="3"/>
        <v>0</v>
      </c>
      <c r="S22" s="66"/>
      <c r="U22" s="188" t="s">
        <v>360</v>
      </c>
      <c r="V22" s="188" t="s">
        <v>372</v>
      </c>
    </row>
    <row r="23" spans="1:22" s="8" customFormat="1" ht="64.5" customHeight="1" x14ac:dyDescent="0.2">
      <c r="A23" s="153">
        <v>15</v>
      </c>
      <c r="B23" s="15" t="s">
        <v>1</v>
      </c>
      <c r="C23" s="15">
        <v>4357</v>
      </c>
      <c r="D23" s="15">
        <v>6121</v>
      </c>
      <c r="E23" s="15">
        <v>61</v>
      </c>
      <c r="F23" s="15">
        <v>11</v>
      </c>
      <c r="G23" s="18">
        <v>60002101621</v>
      </c>
      <c r="H23" s="17" t="s">
        <v>124</v>
      </c>
      <c r="I23" s="16" t="s">
        <v>127</v>
      </c>
      <c r="J23" s="15"/>
      <c r="K23" s="15" t="s">
        <v>14</v>
      </c>
      <c r="L23" s="14">
        <v>4028</v>
      </c>
      <c r="M23" s="13" t="s">
        <v>40</v>
      </c>
      <c r="N23" s="12">
        <v>120</v>
      </c>
      <c r="O23" s="11">
        <f t="shared" si="2"/>
        <v>3908</v>
      </c>
      <c r="P23" s="9">
        <v>0</v>
      </c>
      <c r="Q23" s="110">
        <v>3908</v>
      </c>
      <c r="R23" s="9">
        <f t="shared" si="3"/>
        <v>0</v>
      </c>
      <c r="S23" s="66"/>
      <c r="U23" s="188" t="s">
        <v>360</v>
      </c>
      <c r="V23" s="188" t="s">
        <v>370</v>
      </c>
    </row>
    <row r="24" spans="1:22" s="8" customFormat="1" ht="64.5" customHeight="1" x14ac:dyDescent="0.2">
      <c r="A24" s="153">
        <v>16</v>
      </c>
      <c r="B24" s="15" t="s">
        <v>41</v>
      </c>
      <c r="C24" s="15" t="s">
        <v>126</v>
      </c>
      <c r="D24" s="15">
        <v>6121</v>
      </c>
      <c r="E24" s="15">
        <v>61</v>
      </c>
      <c r="F24" s="15">
        <v>11</v>
      </c>
      <c r="G24" s="18">
        <v>60002101688</v>
      </c>
      <c r="H24" s="17" t="s">
        <v>231</v>
      </c>
      <c r="I24" s="16" t="s">
        <v>266</v>
      </c>
      <c r="J24" s="15" t="s">
        <v>306</v>
      </c>
      <c r="K24" s="132" t="s">
        <v>14</v>
      </c>
      <c r="L24" s="14">
        <v>2000</v>
      </c>
      <c r="M24" s="13" t="s">
        <v>40</v>
      </c>
      <c r="N24" s="12">
        <v>1000</v>
      </c>
      <c r="O24" s="11">
        <f t="shared" ref="O24" si="4">P24+Q24</f>
        <v>1000</v>
      </c>
      <c r="P24" s="9">
        <v>0</v>
      </c>
      <c r="Q24" s="110">
        <v>1000</v>
      </c>
      <c r="R24" s="9">
        <f t="shared" ref="R24" si="5">L24-N24-O24</f>
        <v>0</v>
      </c>
      <c r="S24" s="66"/>
      <c r="U24" s="188" t="s">
        <v>360</v>
      </c>
      <c r="V24" s="188" t="s">
        <v>360</v>
      </c>
    </row>
    <row r="25" spans="1:22" s="8" customFormat="1" ht="64.5" customHeight="1" x14ac:dyDescent="0.2">
      <c r="A25" s="15">
        <v>17</v>
      </c>
      <c r="B25" s="15" t="s">
        <v>41</v>
      </c>
      <c r="C25" s="15" t="s">
        <v>126</v>
      </c>
      <c r="D25" s="15">
        <v>6121</v>
      </c>
      <c r="E25" s="15">
        <v>61</v>
      </c>
      <c r="F25" s="15">
        <v>11</v>
      </c>
      <c r="G25" s="18">
        <v>60002101689</v>
      </c>
      <c r="H25" s="17" t="s">
        <v>232</v>
      </c>
      <c r="I25" s="16" t="s">
        <v>395</v>
      </c>
      <c r="J25" s="15"/>
      <c r="K25" s="132" t="s">
        <v>14</v>
      </c>
      <c r="L25" s="14">
        <v>15803</v>
      </c>
      <c r="M25" s="13">
        <v>2025</v>
      </c>
      <c r="N25" s="12">
        <v>1219</v>
      </c>
      <c r="O25" s="11">
        <f t="shared" si="0"/>
        <v>6000</v>
      </c>
      <c r="P25" s="9">
        <v>0</v>
      </c>
      <c r="Q25" s="110">
        <v>6000</v>
      </c>
      <c r="R25" s="9">
        <f t="shared" si="1"/>
        <v>8584</v>
      </c>
      <c r="S25" s="66"/>
      <c r="U25" s="188" t="s">
        <v>360</v>
      </c>
      <c r="V25" s="188" t="s">
        <v>379</v>
      </c>
    </row>
    <row r="26" spans="1:22" s="65" customFormat="1" ht="127.5" customHeight="1" x14ac:dyDescent="0.2">
      <c r="A26" s="153">
        <v>18</v>
      </c>
      <c r="B26" s="15" t="s">
        <v>41</v>
      </c>
      <c r="C26" s="15">
        <v>4350</v>
      </c>
      <c r="D26" s="15">
        <v>6121</v>
      </c>
      <c r="E26" s="15">
        <v>61</v>
      </c>
      <c r="F26" s="15">
        <v>11</v>
      </c>
      <c r="G26" s="18">
        <v>60002101692</v>
      </c>
      <c r="H26" s="17" t="s">
        <v>237</v>
      </c>
      <c r="I26" s="16" t="s">
        <v>396</v>
      </c>
      <c r="J26" s="15"/>
      <c r="K26" s="15" t="s">
        <v>14</v>
      </c>
      <c r="L26" s="14">
        <v>2000</v>
      </c>
      <c r="M26" s="13">
        <v>2025</v>
      </c>
      <c r="N26" s="12">
        <v>249</v>
      </c>
      <c r="O26" s="11">
        <f>P26+Q26</f>
        <v>1751</v>
      </c>
      <c r="P26" s="9">
        <v>0</v>
      </c>
      <c r="Q26" s="110">
        <v>1751</v>
      </c>
      <c r="R26" s="9">
        <f>L26-N26-O26</f>
        <v>0</v>
      </c>
      <c r="S26" s="66"/>
      <c r="U26" s="188" t="s">
        <v>360</v>
      </c>
      <c r="V26" s="188" t="s">
        <v>379</v>
      </c>
    </row>
    <row r="27" spans="1:22" s="65" customFormat="1" ht="93.75" customHeight="1" x14ac:dyDescent="0.2">
      <c r="A27" s="153">
        <v>19</v>
      </c>
      <c r="B27" s="15" t="s">
        <v>41</v>
      </c>
      <c r="C27" s="15">
        <v>4357</v>
      </c>
      <c r="D27" s="15">
        <v>6121</v>
      </c>
      <c r="E27" s="15">
        <v>61</v>
      </c>
      <c r="F27" s="15">
        <v>11</v>
      </c>
      <c r="G27" s="18">
        <v>60002101694</v>
      </c>
      <c r="H27" s="17" t="s">
        <v>238</v>
      </c>
      <c r="I27" s="16" t="s">
        <v>272</v>
      </c>
      <c r="J27" s="15"/>
      <c r="K27" s="15"/>
      <c r="L27" s="14">
        <v>3728</v>
      </c>
      <c r="M27" s="13">
        <v>2025</v>
      </c>
      <c r="N27" s="12">
        <v>182</v>
      </c>
      <c r="O27" s="11">
        <f>P27+Q27</f>
        <v>3546</v>
      </c>
      <c r="P27" s="9">
        <v>0</v>
      </c>
      <c r="Q27" s="110">
        <v>3546</v>
      </c>
      <c r="R27" s="9">
        <f>L27-N27-O27</f>
        <v>0</v>
      </c>
      <c r="S27" s="66"/>
      <c r="U27" s="188" t="s">
        <v>360</v>
      </c>
      <c r="V27" s="188" t="s">
        <v>380</v>
      </c>
    </row>
    <row r="28" spans="1:22" s="65" customFormat="1" ht="63.75" customHeight="1" x14ac:dyDescent="0.2">
      <c r="A28" s="15">
        <v>20</v>
      </c>
      <c r="B28" s="15" t="s">
        <v>45</v>
      </c>
      <c r="C28" s="15">
        <v>4350</v>
      </c>
      <c r="D28" s="15">
        <v>6121</v>
      </c>
      <c r="E28" s="15">
        <v>61</v>
      </c>
      <c r="F28" s="15">
        <v>11</v>
      </c>
      <c r="G28" s="18">
        <v>60002101695</v>
      </c>
      <c r="H28" s="17" t="s">
        <v>239</v>
      </c>
      <c r="I28" s="16" t="s">
        <v>270</v>
      </c>
      <c r="J28" s="15"/>
      <c r="K28" s="15" t="s">
        <v>14</v>
      </c>
      <c r="L28" s="14">
        <v>1431</v>
      </c>
      <c r="M28" s="13" t="s">
        <v>40</v>
      </c>
      <c r="N28" s="12">
        <v>0</v>
      </c>
      <c r="O28" s="11">
        <f t="shared" ref="O28" si="6">P28+Q28</f>
        <v>1431</v>
      </c>
      <c r="P28" s="9">
        <v>0</v>
      </c>
      <c r="Q28" s="110">
        <v>1431</v>
      </c>
      <c r="R28" s="9">
        <f t="shared" ref="R28" si="7">L28-N28-O28</f>
        <v>0</v>
      </c>
      <c r="S28" s="66"/>
      <c r="U28" s="318" t="s">
        <v>360</v>
      </c>
      <c r="V28" s="318" t="s">
        <v>360</v>
      </c>
    </row>
    <row r="29" spans="1:22" s="38" customFormat="1" ht="25.5" customHeight="1" x14ac:dyDescent="0.3">
      <c r="A29" s="43" t="s">
        <v>160</v>
      </c>
      <c r="B29" s="42"/>
      <c r="C29" s="42"/>
      <c r="D29" s="42"/>
      <c r="E29" s="42"/>
      <c r="F29" s="42"/>
      <c r="G29" s="42"/>
      <c r="H29" s="42"/>
      <c r="I29" s="42"/>
      <c r="J29" s="42"/>
      <c r="K29" s="42"/>
      <c r="L29" s="40">
        <f>SUM(L30:L32)</f>
        <v>11120</v>
      </c>
      <c r="M29" s="41"/>
      <c r="N29" s="40">
        <f t="shared" ref="N29:R29" si="8">SUM(N30:N32)</f>
        <v>0</v>
      </c>
      <c r="O29" s="40">
        <f t="shared" si="8"/>
        <v>11120</v>
      </c>
      <c r="P29" s="40">
        <f t="shared" si="8"/>
        <v>0</v>
      </c>
      <c r="Q29" s="40">
        <f t="shared" si="8"/>
        <v>11120</v>
      </c>
      <c r="R29" s="40">
        <f t="shared" si="8"/>
        <v>0</v>
      </c>
      <c r="S29" s="39"/>
      <c r="U29" s="313"/>
      <c r="V29" s="313"/>
    </row>
    <row r="30" spans="1:22" s="8" customFormat="1" ht="64.5" customHeight="1" x14ac:dyDescent="0.2">
      <c r="A30" s="15">
        <v>1</v>
      </c>
      <c r="B30" s="15" t="s">
        <v>4</v>
      </c>
      <c r="C30" s="15">
        <v>4357</v>
      </c>
      <c r="D30" s="15">
        <v>5171</v>
      </c>
      <c r="E30" s="15">
        <v>51</v>
      </c>
      <c r="F30" s="15">
        <v>11</v>
      </c>
      <c r="G30" s="18">
        <v>60002101730</v>
      </c>
      <c r="H30" s="17" t="s">
        <v>234</v>
      </c>
      <c r="I30" s="16" t="s">
        <v>268</v>
      </c>
      <c r="J30" s="15"/>
      <c r="K30" s="15" t="s">
        <v>12</v>
      </c>
      <c r="L30" s="14">
        <v>2320</v>
      </c>
      <c r="M30" s="13">
        <v>2025</v>
      </c>
      <c r="N30" s="12">
        <v>0</v>
      </c>
      <c r="O30" s="11">
        <f t="shared" ref="O30:O31" si="9">P30+Q30</f>
        <v>2320</v>
      </c>
      <c r="P30" s="9">
        <v>0</v>
      </c>
      <c r="Q30" s="110">
        <v>2320</v>
      </c>
      <c r="R30" s="9">
        <f t="shared" ref="R30:R31" si="10">L30-N30-O30</f>
        <v>0</v>
      </c>
      <c r="S30" s="66"/>
      <c r="U30" s="188" t="s">
        <v>360</v>
      </c>
      <c r="V30" s="188" t="s">
        <v>381</v>
      </c>
    </row>
    <row r="31" spans="1:22" s="8" customFormat="1" ht="64.5" customHeight="1" x14ac:dyDescent="0.2">
      <c r="A31" s="15">
        <v>2</v>
      </c>
      <c r="B31" s="15" t="s">
        <v>4</v>
      </c>
      <c r="C31" s="15">
        <v>4357</v>
      </c>
      <c r="D31" s="15">
        <v>5171</v>
      </c>
      <c r="E31" s="15">
        <v>51</v>
      </c>
      <c r="F31" s="15">
        <v>11</v>
      </c>
      <c r="G31" s="18">
        <v>60002101731</v>
      </c>
      <c r="H31" s="17" t="s">
        <v>235</v>
      </c>
      <c r="I31" s="16" t="s">
        <v>269</v>
      </c>
      <c r="J31" s="15"/>
      <c r="K31" s="15" t="s">
        <v>12</v>
      </c>
      <c r="L31" s="14">
        <v>7300</v>
      </c>
      <c r="M31" s="13">
        <v>2025</v>
      </c>
      <c r="N31" s="12">
        <v>0</v>
      </c>
      <c r="O31" s="11">
        <f t="shared" si="9"/>
        <v>7300</v>
      </c>
      <c r="P31" s="9">
        <v>0</v>
      </c>
      <c r="Q31" s="110">
        <v>7300</v>
      </c>
      <c r="R31" s="9">
        <f t="shared" si="10"/>
        <v>0</v>
      </c>
      <c r="S31" s="66"/>
      <c r="U31" s="188" t="s">
        <v>360</v>
      </c>
      <c r="V31" s="188" t="s">
        <v>379</v>
      </c>
    </row>
    <row r="32" spans="1:22" s="65" customFormat="1" ht="63.75" customHeight="1" x14ac:dyDescent="0.2">
      <c r="A32" s="15">
        <v>3</v>
      </c>
      <c r="B32" s="15" t="s">
        <v>45</v>
      </c>
      <c r="C32" s="15">
        <v>4350</v>
      </c>
      <c r="D32" s="15">
        <v>5171</v>
      </c>
      <c r="E32" s="15">
        <v>61</v>
      </c>
      <c r="F32" s="15">
        <v>11</v>
      </c>
      <c r="G32" s="18">
        <v>60002101768</v>
      </c>
      <c r="H32" s="17" t="s">
        <v>329</v>
      </c>
      <c r="I32" s="16" t="s">
        <v>330</v>
      </c>
      <c r="J32" s="15"/>
      <c r="K32" s="15" t="s">
        <v>12</v>
      </c>
      <c r="L32" s="14">
        <v>1500</v>
      </c>
      <c r="M32" s="13" t="s">
        <v>40</v>
      </c>
      <c r="N32" s="12">
        <v>0</v>
      </c>
      <c r="O32" s="11">
        <f t="shared" ref="O32" si="11">P32+Q32</f>
        <v>1500</v>
      </c>
      <c r="P32" s="9">
        <v>0</v>
      </c>
      <c r="Q32" s="110">
        <v>1500</v>
      </c>
      <c r="R32" s="9">
        <f t="shared" ref="R32" si="12">L32-N32-O32</f>
        <v>0</v>
      </c>
      <c r="S32" s="66" t="s">
        <v>315</v>
      </c>
      <c r="U32" s="318"/>
      <c r="V32" s="320" t="s">
        <v>382</v>
      </c>
    </row>
    <row r="33" spans="1:22" s="215" customFormat="1" ht="25.5" customHeight="1" x14ac:dyDescent="0.3">
      <c r="A33" s="210" t="s">
        <v>296</v>
      </c>
      <c r="B33" s="211"/>
      <c r="C33" s="211"/>
      <c r="D33" s="211"/>
      <c r="E33" s="211"/>
      <c r="F33" s="211"/>
      <c r="G33" s="211"/>
      <c r="H33" s="211"/>
      <c r="I33" s="211"/>
      <c r="J33" s="211"/>
      <c r="K33" s="211"/>
      <c r="L33" s="212">
        <f>SUM(L34:L36)</f>
        <v>11615</v>
      </c>
      <c r="M33" s="213"/>
      <c r="N33" s="212">
        <f>SUM(N34:N36)</f>
        <v>6037</v>
      </c>
      <c r="O33" s="212">
        <f>SUM(O34:O36)</f>
        <v>5578</v>
      </c>
      <c r="P33" s="212">
        <f>SUM(P34:P36)</f>
        <v>0</v>
      </c>
      <c r="Q33" s="212">
        <f>SUM(Q34:Q36)</f>
        <v>5578</v>
      </c>
      <c r="R33" s="212">
        <f>SUM(R34:R36)</f>
        <v>0</v>
      </c>
      <c r="S33" s="214"/>
      <c r="U33" s="315"/>
      <c r="V33" s="315"/>
    </row>
    <row r="34" spans="1:22" s="8" customFormat="1" ht="64.5" customHeight="1" x14ac:dyDescent="0.2">
      <c r="A34" s="15">
        <v>1</v>
      </c>
      <c r="B34" s="15" t="s">
        <v>11</v>
      </c>
      <c r="C34" s="15">
        <v>4350</v>
      </c>
      <c r="D34" s="15">
        <v>6121</v>
      </c>
      <c r="E34" s="15">
        <v>61</v>
      </c>
      <c r="F34" s="15">
        <v>11</v>
      </c>
      <c r="G34" s="18">
        <v>60001101675</v>
      </c>
      <c r="H34" s="17" t="s">
        <v>242</v>
      </c>
      <c r="I34" s="16" t="s">
        <v>243</v>
      </c>
      <c r="J34" s="15"/>
      <c r="K34" s="15" t="s">
        <v>14</v>
      </c>
      <c r="L34" s="14">
        <v>3950</v>
      </c>
      <c r="M34" s="13">
        <v>2025</v>
      </c>
      <c r="N34" s="12"/>
      <c r="O34" s="11">
        <f t="shared" ref="O34:O35" si="13">P34+Q34</f>
        <v>3950</v>
      </c>
      <c r="P34" s="9">
        <v>0</v>
      </c>
      <c r="Q34" s="110">
        <v>3950</v>
      </c>
      <c r="R34" s="9">
        <f t="shared" ref="R34:R35" si="14">L34-N34-O34</f>
        <v>0</v>
      </c>
      <c r="S34" s="66"/>
      <c r="U34" s="317" t="s">
        <v>383</v>
      </c>
      <c r="V34" s="188" t="s">
        <v>361</v>
      </c>
    </row>
    <row r="35" spans="1:22" s="8" customFormat="1" ht="64.5" customHeight="1" x14ac:dyDescent="0.2">
      <c r="A35" s="15">
        <v>2</v>
      </c>
      <c r="B35" s="15" t="s">
        <v>1</v>
      </c>
      <c r="C35" s="15">
        <v>4324</v>
      </c>
      <c r="D35" s="15">
        <v>6121</v>
      </c>
      <c r="E35" s="15">
        <v>61</v>
      </c>
      <c r="F35" s="15">
        <v>11</v>
      </c>
      <c r="G35" s="18">
        <v>60001101670</v>
      </c>
      <c r="H35" s="17" t="s">
        <v>244</v>
      </c>
      <c r="I35" s="16" t="s">
        <v>245</v>
      </c>
      <c r="J35" s="15"/>
      <c r="K35" s="15" t="s">
        <v>14</v>
      </c>
      <c r="L35" s="14">
        <v>531</v>
      </c>
      <c r="M35" s="13" t="s">
        <v>40</v>
      </c>
      <c r="N35" s="12">
        <v>16</v>
      </c>
      <c r="O35" s="11">
        <f t="shared" si="13"/>
        <v>515</v>
      </c>
      <c r="P35" s="9">
        <v>0</v>
      </c>
      <c r="Q35" s="110">
        <v>515</v>
      </c>
      <c r="R35" s="9">
        <f t="shared" si="14"/>
        <v>0</v>
      </c>
      <c r="S35" s="66"/>
      <c r="U35" s="188" t="s">
        <v>360</v>
      </c>
      <c r="V35" s="188" t="s">
        <v>360</v>
      </c>
    </row>
    <row r="36" spans="1:22" s="8" customFormat="1" ht="64.5" customHeight="1" x14ac:dyDescent="0.2">
      <c r="A36" s="15">
        <v>3</v>
      </c>
      <c r="B36" s="15" t="s">
        <v>41</v>
      </c>
      <c r="C36" s="15">
        <v>4357</v>
      </c>
      <c r="D36" s="15">
        <v>6121</v>
      </c>
      <c r="E36" s="15">
        <v>61</v>
      </c>
      <c r="F36" s="15">
        <v>11</v>
      </c>
      <c r="G36" s="18">
        <v>60001101685</v>
      </c>
      <c r="H36" s="17" t="s">
        <v>358</v>
      </c>
      <c r="I36" s="16" t="s">
        <v>359</v>
      </c>
      <c r="J36" s="15"/>
      <c r="K36" s="15" t="s">
        <v>14</v>
      </c>
      <c r="L36" s="14">
        <v>7134</v>
      </c>
      <c r="M36" s="13" t="s">
        <v>40</v>
      </c>
      <c r="N36" s="12">
        <v>6021</v>
      </c>
      <c r="O36" s="11">
        <f>P36+Q36</f>
        <v>1113</v>
      </c>
      <c r="P36" s="9">
        <v>0</v>
      </c>
      <c r="Q36" s="110">
        <v>1113</v>
      </c>
      <c r="R36" s="9">
        <f>L36-N36-O36</f>
        <v>0</v>
      </c>
      <c r="S36" s="66"/>
      <c r="U36" s="188" t="s">
        <v>360</v>
      </c>
      <c r="V36" s="188" t="s">
        <v>360</v>
      </c>
    </row>
    <row r="37" spans="1:22" s="38" customFormat="1" ht="25.5" customHeight="1" x14ac:dyDescent="0.3">
      <c r="A37" s="43" t="s">
        <v>13</v>
      </c>
      <c r="B37" s="42"/>
      <c r="C37" s="42"/>
      <c r="D37" s="42"/>
      <c r="E37" s="42"/>
      <c r="F37" s="42"/>
      <c r="G37" s="42"/>
      <c r="H37" s="42"/>
      <c r="I37" s="42"/>
      <c r="J37" s="42"/>
      <c r="K37" s="42"/>
      <c r="L37" s="40">
        <f>SUM(L38:L45)</f>
        <v>1358720</v>
      </c>
      <c r="M37" s="41"/>
      <c r="N37" s="40">
        <f>SUM(N38:N45)</f>
        <v>6467</v>
      </c>
      <c r="O37" s="40">
        <f>SUM(O38:O45)</f>
        <v>15100</v>
      </c>
      <c r="P37" s="40">
        <f>SUM(P38:P45)</f>
        <v>0</v>
      </c>
      <c r="Q37" s="40">
        <f>SUM(Q38:Q45)</f>
        <v>15100</v>
      </c>
      <c r="R37" s="40">
        <f>SUM(R38:R45)</f>
        <v>1337153</v>
      </c>
      <c r="S37" s="39"/>
      <c r="U37" s="313"/>
      <c r="V37" s="313"/>
    </row>
    <row r="38" spans="1:22" s="8" customFormat="1" ht="64.5" customHeight="1" x14ac:dyDescent="0.2">
      <c r="A38" s="15">
        <v>1</v>
      </c>
      <c r="B38" s="15" t="s">
        <v>45</v>
      </c>
      <c r="C38" s="15">
        <v>4357</v>
      </c>
      <c r="D38" s="15">
        <v>6121</v>
      </c>
      <c r="E38" s="15">
        <v>61</v>
      </c>
      <c r="F38" s="15">
        <v>11</v>
      </c>
      <c r="G38" s="18">
        <v>60002101413</v>
      </c>
      <c r="H38" s="17" t="s">
        <v>356</v>
      </c>
      <c r="I38" s="16" t="s">
        <v>49</v>
      </c>
      <c r="J38" s="15" t="s">
        <v>3</v>
      </c>
      <c r="K38" s="15" t="s">
        <v>328</v>
      </c>
      <c r="L38" s="14">
        <v>250000</v>
      </c>
      <c r="M38" s="13" t="s">
        <v>251</v>
      </c>
      <c r="N38" s="12">
        <v>436</v>
      </c>
      <c r="O38" s="11">
        <f t="shared" ref="O38:O41" si="15">P38+Q38</f>
        <v>3000</v>
      </c>
      <c r="P38" s="9">
        <v>0</v>
      </c>
      <c r="Q38" s="110">
        <v>3000</v>
      </c>
      <c r="R38" s="9">
        <f t="shared" ref="R38:R41" si="16">L38-N38-O38</f>
        <v>246564</v>
      </c>
      <c r="S38" s="19"/>
      <c r="U38" s="188" t="s">
        <v>361</v>
      </c>
      <c r="V38" s="188"/>
    </row>
    <row r="39" spans="1:22" s="8" customFormat="1" ht="63.75" customHeight="1" x14ac:dyDescent="0.2">
      <c r="A39" s="15">
        <v>2</v>
      </c>
      <c r="B39" s="15" t="s">
        <v>4</v>
      </c>
      <c r="C39" s="15">
        <v>4350</v>
      </c>
      <c r="D39" s="15">
        <v>6121</v>
      </c>
      <c r="E39" s="15">
        <v>61</v>
      </c>
      <c r="F39" s="15">
        <v>11</v>
      </c>
      <c r="G39" s="18">
        <v>60002101415</v>
      </c>
      <c r="H39" s="17" t="s">
        <v>48</v>
      </c>
      <c r="I39" s="16" t="s">
        <v>47</v>
      </c>
      <c r="J39" s="15" t="s">
        <v>3</v>
      </c>
      <c r="K39" s="15" t="s">
        <v>2</v>
      </c>
      <c r="L39" s="14">
        <v>280000</v>
      </c>
      <c r="M39" s="13" t="s">
        <v>140</v>
      </c>
      <c r="N39" s="12">
        <v>4559</v>
      </c>
      <c r="O39" s="11">
        <f t="shared" si="15"/>
        <v>4000</v>
      </c>
      <c r="P39" s="9">
        <v>0</v>
      </c>
      <c r="Q39" s="110">
        <v>4000</v>
      </c>
      <c r="R39" s="9">
        <f t="shared" si="16"/>
        <v>271441</v>
      </c>
      <c r="S39" s="66"/>
      <c r="U39" s="188" t="s">
        <v>360</v>
      </c>
      <c r="V39" s="188"/>
    </row>
    <row r="40" spans="1:22" s="8" customFormat="1" ht="48.75" customHeight="1" x14ac:dyDescent="0.2">
      <c r="A40" s="15">
        <v>3</v>
      </c>
      <c r="B40" s="15" t="s">
        <v>11</v>
      </c>
      <c r="C40" s="15">
        <v>4350</v>
      </c>
      <c r="D40" s="15">
        <v>6121</v>
      </c>
      <c r="E40" s="15">
        <v>61</v>
      </c>
      <c r="F40" s="15">
        <v>11</v>
      </c>
      <c r="G40" s="18">
        <v>60002101524</v>
      </c>
      <c r="H40" s="17" t="s">
        <v>46</v>
      </c>
      <c r="I40" s="16" t="s">
        <v>43</v>
      </c>
      <c r="J40" s="15"/>
      <c r="K40" s="15" t="s">
        <v>2</v>
      </c>
      <c r="L40" s="14">
        <v>250000</v>
      </c>
      <c r="M40" s="13" t="s">
        <v>251</v>
      </c>
      <c r="N40" s="12">
        <v>140</v>
      </c>
      <c r="O40" s="11">
        <f t="shared" si="15"/>
        <v>1000</v>
      </c>
      <c r="P40" s="9">
        <v>0</v>
      </c>
      <c r="Q40" s="110">
        <v>1000</v>
      </c>
      <c r="R40" s="9">
        <f t="shared" si="16"/>
        <v>248860</v>
      </c>
      <c r="S40" s="66"/>
      <c r="U40" s="188" t="s">
        <v>361</v>
      </c>
      <c r="V40" s="188"/>
    </row>
    <row r="41" spans="1:22" s="8" customFormat="1" ht="45.75" customHeight="1" x14ac:dyDescent="0.2">
      <c r="A41" s="15">
        <v>4</v>
      </c>
      <c r="B41" s="15" t="s">
        <v>45</v>
      </c>
      <c r="C41" s="15">
        <v>4350</v>
      </c>
      <c r="D41" s="15">
        <v>6121</v>
      </c>
      <c r="E41" s="15">
        <v>61</v>
      </c>
      <c r="F41" s="15">
        <v>11</v>
      </c>
      <c r="G41" s="18">
        <v>60002101525</v>
      </c>
      <c r="H41" s="17" t="s">
        <v>44</v>
      </c>
      <c r="I41" s="16" t="s">
        <v>43</v>
      </c>
      <c r="J41" s="15" t="s">
        <v>113</v>
      </c>
      <c r="K41" s="15" t="s">
        <v>2</v>
      </c>
      <c r="L41" s="14">
        <v>543000</v>
      </c>
      <c r="M41" s="13" t="s">
        <v>251</v>
      </c>
      <c r="N41" s="12">
        <v>669</v>
      </c>
      <c r="O41" s="11">
        <f t="shared" si="15"/>
        <v>3000</v>
      </c>
      <c r="P41" s="9">
        <v>0</v>
      </c>
      <c r="Q41" s="110">
        <v>3000</v>
      </c>
      <c r="R41" s="9">
        <f t="shared" si="16"/>
        <v>539331</v>
      </c>
      <c r="S41" s="66"/>
      <c r="U41" s="317" t="s">
        <v>392</v>
      </c>
      <c r="V41" s="188"/>
    </row>
    <row r="42" spans="1:22" s="65" customFormat="1" ht="93.75" customHeight="1" x14ac:dyDescent="0.2">
      <c r="A42" s="15">
        <v>5</v>
      </c>
      <c r="B42" s="15" t="s">
        <v>11</v>
      </c>
      <c r="C42" s="15">
        <v>4350</v>
      </c>
      <c r="D42" s="15">
        <v>6121</v>
      </c>
      <c r="E42" s="15">
        <v>61</v>
      </c>
      <c r="F42" s="15">
        <v>11</v>
      </c>
      <c r="G42" s="18">
        <v>60002101691</v>
      </c>
      <c r="H42" s="17" t="s">
        <v>236</v>
      </c>
      <c r="I42" s="16" t="s">
        <v>271</v>
      </c>
      <c r="J42" s="15"/>
      <c r="K42" s="15" t="s">
        <v>2</v>
      </c>
      <c r="L42" s="14">
        <v>17020</v>
      </c>
      <c r="M42" s="13">
        <v>2026</v>
      </c>
      <c r="N42" s="12">
        <v>163</v>
      </c>
      <c r="O42" s="11">
        <f t="shared" ref="O42" si="17">P42+Q42</f>
        <v>1300</v>
      </c>
      <c r="P42" s="9">
        <v>0</v>
      </c>
      <c r="Q42" s="110">
        <v>1300</v>
      </c>
      <c r="R42" s="9">
        <f t="shared" ref="R42" si="18">L42-N42-O42</f>
        <v>15557</v>
      </c>
      <c r="S42" s="66" t="s">
        <v>241</v>
      </c>
      <c r="U42" s="188" t="s">
        <v>384</v>
      </c>
      <c r="V42" s="318"/>
    </row>
    <row r="43" spans="1:22" s="8" customFormat="1" ht="64.5" customHeight="1" x14ac:dyDescent="0.2">
      <c r="A43" s="15">
        <v>6</v>
      </c>
      <c r="B43" s="15" t="s">
        <v>41</v>
      </c>
      <c r="C43" s="15" t="s">
        <v>126</v>
      </c>
      <c r="D43" s="15">
        <v>6121</v>
      </c>
      <c r="E43" s="15">
        <v>61</v>
      </c>
      <c r="F43" s="15">
        <v>11</v>
      </c>
      <c r="G43" s="18">
        <v>60002101693</v>
      </c>
      <c r="H43" s="17" t="s">
        <v>233</v>
      </c>
      <c r="I43" s="16" t="s">
        <v>267</v>
      </c>
      <c r="J43" s="15"/>
      <c r="K43" s="15" t="s">
        <v>2</v>
      </c>
      <c r="L43" s="14">
        <v>4100</v>
      </c>
      <c r="M43" s="13" t="s">
        <v>138</v>
      </c>
      <c r="N43" s="12">
        <v>500</v>
      </c>
      <c r="O43" s="11">
        <f>P43+Q43</f>
        <v>500</v>
      </c>
      <c r="P43" s="9">
        <v>0</v>
      </c>
      <c r="Q43" s="110">
        <v>500</v>
      </c>
      <c r="R43" s="9">
        <f>L43-N43-O43</f>
        <v>3100</v>
      </c>
      <c r="S43" s="19"/>
      <c r="U43" s="188" t="s">
        <v>384</v>
      </c>
      <c r="V43" s="188"/>
    </row>
    <row r="44" spans="1:22" s="8" customFormat="1" ht="64.5" customHeight="1" x14ac:dyDescent="0.2">
      <c r="A44" s="15">
        <v>7</v>
      </c>
      <c r="B44" s="15" t="s">
        <v>1</v>
      </c>
      <c r="C44" s="15">
        <v>4350</v>
      </c>
      <c r="D44" s="15">
        <v>6121</v>
      </c>
      <c r="E44" s="15">
        <v>61</v>
      </c>
      <c r="F44" s="15">
        <v>11</v>
      </c>
      <c r="G44" s="18">
        <v>60002101697</v>
      </c>
      <c r="H44" s="17" t="s">
        <v>313</v>
      </c>
      <c r="I44" s="16" t="s">
        <v>314</v>
      </c>
      <c r="J44" s="15"/>
      <c r="K44" s="15" t="s">
        <v>2</v>
      </c>
      <c r="L44" s="14">
        <v>10000</v>
      </c>
      <c r="M44" s="13" t="s">
        <v>8</v>
      </c>
      <c r="N44" s="12">
        <v>0</v>
      </c>
      <c r="O44" s="11">
        <f>P44+Q44</f>
        <v>1500</v>
      </c>
      <c r="P44" s="9">
        <v>0</v>
      </c>
      <c r="Q44" s="110">
        <v>1500</v>
      </c>
      <c r="R44" s="9">
        <f>L44-N44-O44</f>
        <v>8500</v>
      </c>
      <c r="S44" s="19"/>
      <c r="U44" s="188" t="s">
        <v>361</v>
      </c>
      <c r="V44" s="188"/>
    </row>
    <row r="45" spans="1:22" s="65" customFormat="1" ht="63.75" customHeight="1" x14ac:dyDescent="0.2">
      <c r="A45" s="15">
        <v>8</v>
      </c>
      <c r="B45" s="15" t="s">
        <v>41</v>
      </c>
      <c r="C45" s="15">
        <v>4357</v>
      </c>
      <c r="D45" s="15">
        <v>6121</v>
      </c>
      <c r="E45" s="15">
        <v>61</v>
      </c>
      <c r="F45" s="15">
        <v>11</v>
      </c>
      <c r="G45" s="18">
        <v>60002101699</v>
      </c>
      <c r="H45" s="17" t="s">
        <v>240</v>
      </c>
      <c r="I45" s="16" t="s">
        <v>273</v>
      </c>
      <c r="J45" s="15"/>
      <c r="K45" s="15" t="s">
        <v>2</v>
      </c>
      <c r="L45" s="14">
        <v>4600</v>
      </c>
      <c r="M45" s="13">
        <v>2026</v>
      </c>
      <c r="N45" s="12">
        <v>0</v>
      </c>
      <c r="O45" s="11">
        <f t="shared" ref="O45" si="19">P45+Q45</f>
        <v>800</v>
      </c>
      <c r="P45" s="9">
        <v>0</v>
      </c>
      <c r="Q45" s="110">
        <v>800</v>
      </c>
      <c r="R45" s="9">
        <f t="shared" ref="R45" si="20">L45-N45-O45</f>
        <v>3800</v>
      </c>
      <c r="S45" s="66"/>
      <c r="U45" s="318" t="s">
        <v>361</v>
      </c>
      <c r="V45" s="318"/>
    </row>
    <row r="46" spans="1:22" ht="35.25" customHeight="1" x14ac:dyDescent="0.2">
      <c r="A46" s="34" t="s">
        <v>39</v>
      </c>
      <c r="B46" s="33"/>
      <c r="C46" s="33"/>
      <c r="D46" s="33"/>
      <c r="E46" s="33"/>
      <c r="F46" s="33"/>
      <c r="G46" s="33"/>
      <c r="H46" s="33"/>
      <c r="I46" s="33"/>
      <c r="J46" s="33"/>
      <c r="K46" s="33"/>
      <c r="L46" s="31">
        <f>+L8+L37+L33+L29</f>
        <v>1577844</v>
      </c>
      <c r="M46" s="32"/>
      <c r="N46" s="31">
        <f>+N8+N37+N33+N29</f>
        <v>35658</v>
      </c>
      <c r="O46" s="31">
        <f>+O8+O37+O33+O29</f>
        <v>138523</v>
      </c>
      <c r="P46" s="31">
        <f>+P8+P37+P33+P29</f>
        <v>0</v>
      </c>
      <c r="Q46" s="31">
        <f>+Q8+Q37+Q33+Q29</f>
        <v>138523</v>
      </c>
      <c r="R46" s="31">
        <f>+R8+R37+R33+R29</f>
        <v>1403663</v>
      </c>
      <c r="S46" s="30"/>
    </row>
    <row r="47" spans="1:22" s="3" customFormat="1" x14ac:dyDescent="0.2">
      <c r="A47" s="5"/>
      <c r="B47" s="5"/>
      <c r="C47" s="5"/>
      <c r="D47" s="5"/>
      <c r="E47" s="5"/>
      <c r="F47" s="5"/>
      <c r="G47" s="5"/>
      <c r="H47" s="5"/>
      <c r="I47" s="5"/>
      <c r="J47" s="1"/>
      <c r="K47" s="7"/>
      <c r="L47" s="6"/>
      <c r="M47" s="4"/>
      <c r="S47" s="2"/>
      <c r="T47" s="1"/>
    </row>
    <row r="48" spans="1:22" s="3" customFormat="1" x14ac:dyDescent="0.2">
      <c r="A48" s="5"/>
      <c r="B48" s="5"/>
      <c r="C48" s="5"/>
      <c r="D48" s="5"/>
      <c r="E48" s="5"/>
      <c r="F48" s="5"/>
      <c r="G48" s="5"/>
      <c r="H48" s="5"/>
      <c r="I48" s="5"/>
      <c r="J48" s="1"/>
      <c r="K48" s="7"/>
      <c r="L48" s="6"/>
      <c r="M48" s="4"/>
      <c r="S48" s="2"/>
      <c r="T48" s="1"/>
    </row>
    <row r="49" spans="1:20" s="3" customFormat="1" x14ac:dyDescent="0.2">
      <c r="A49" s="5"/>
      <c r="B49" s="5"/>
      <c r="C49" s="5"/>
      <c r="D49" s="5"/>
      <c r="E49" s="5"/>
      <c r="F49" s="5"/>
      <c r="G49" s="5"/>
      <c r="H49" s="5"/>
      <c r="I49" s="5"/>
      <c r="J49" s="1"/>
      <c r="K49" s="7"/>
      <c r="L49" s="6"/>
      <c r="M49" s="4"/>
      <c r="S49" s="2"/>
      <c r="T49" s="1"/>
    </row>
    <row r="50" spans="1:20" s="3" customFormat="1" x14ac:dyDescent="0.2">
      <c r="A50" s="5"/>
      <c r="B50" s="5"/>
      <c r="C50" s="5"/>
      <c r="D50" s="5"/>
      <c r="E50" s="5"/>
      <c r="F50" s="5"/>
      <c r="G50" s="5"/>
      <c r="H50" s="5"/>
      <c r="I50" s="5"/>
      <c r="J50" s="1"/>
      <c r="K50" s="7"/>
      <c r="L50" s="6"/>
      <c r="M50" s="4"/>
      <c r="S50" s="2"/>
      <c r="T50" s="1"/>
    </row>
    <row r="51" spans="1:20" s="3" customFormat="1" x14ac:dyDescent="0.2">
      <c r="A51" s="5"/>
      <c r="B51" s="5"/>
      <c r="C51" s="5"/>
      <c r="D51" s="5"/>
      <c r="E51" s="5"/>
      <c r="F51" s="5"/>
      <c r="G51" s="5"/>
      <c r="H51" s="5"/>
      <c r="I51" s="5"/>
      <c r="J51" s="1"/>
      <c r="K51" s="7"/>
      <c r="L51" s="6"/>
      <c r="M51" s="4"/>
      <c r="S51" s="2"/>
      <c r="T51" s="1"/>
    </row>
    <row r="52" spans="1:20" s="3" customFormat="1" x14ac:dyDescent="0.2">
      <c r="A52" s="5"/>
      <c r="B52" s="5"/>
      <c r="C52" s="5"/>
      <c r="D52" s="5"/>
      <c r="E52" s="5"/>
      <c r="F52" s="5"/>
      <c r="G52" s="5"/>
      <c r="H52" s="5"/>
      <c r="I52" s="5"/>
      <c r="J52" s="1"/>
      <c r="K52" s="7"/>
      <c r="L52" s="6"/>
      <c r="M52" s="4"/>
      <c r="S52" s="2"/>
      <c r="T52" s="1"/>
    </row>
    <row r="53" spans="1:20" s="3" customFormat="1" x14ac:dyDescent="0.2">
      <c r="A53" s="5"/>
      <c r="B53" s="5"/>
      <c r="C53" s="5"/>
      <c r="D53" s="5"/>
      <c r="E53" s="5"/>
      <c r="F53" s="5"/>
      <c r="G53" s="5"/>
      <c r="H53" s="5"/>
      <c r="I53" s="5"/>
      <c r="J53" s="1"/>
      <c r="K53" s="7"/>
      <c r="L53" s="6"/>
      <c r="M53" s="4"/>
      <c r="S53" s="2"/>
      <c r="T53" s="1"/>
    </row>
    <row r="54" spans="1:20" s="3" customFormat="1" x14ac:dyDescent="0.2">
      <c r="A54" s="5"/>
      <c r="B54" s="5"/>
      <c r="C54" s="5"/>
      <c r="D54" s="5"/>
      <c r="E54" s="5"/>
      <c r="F54" s="5"/>
      <c r="G54" s="5"/>
      <c r="H54" s="5"/>
      <c r="I54" s="5"/>
      <c r="J54" s="1"/>
      <c r="K54" s="7"/>
      <c r="L54" s="6"/>
      <c r="M54" s="4"/>
      <c r="S54" s="2"/>
      <c r="T54" s="1"/>
    </row>
    <row r="55" spans="1:20" s="3" customFormat="1" x14ac:dyDescent="0.2">
      <c r="A55" s="5"/>
      <c r="B55" s="5"/>
      <c r="C55" s="5"/>
      <c r="D55" s="5"/>
      <c r="E55" s="5"/>
      <c r="F55" s="5"/>
      <c r="G55" s="5"/>
      <c r="H55" s="5"/>
      <c r="I55" s="5"/>
      <c r="J55" s="1"/>
      <c r="K55" s="7"/>
      <c r="L55" s="6"/>
      <c r="M55" s="4"/>
      <c r="S55" s="2"/>
      <c r="T55" s="1"/>
    </row>
    <row r="56" spans="1:20" s="3" customFormat="1" x14ac:dyDescent="0.2">
      <c r="A56" s="5"/>
      <c r="B56" s="5"/>
      <c r="C56" s="5"/>
      <c r="D56" s="5"/>
      <c r="E56" s="5"/>
      <c r="F56" s="5"/>
      <c r="G56" s="5"/>
      <c r="H56" s="5"/>
      <c r="I56" s="5"/>
      <c r="J56" s="1"/>
      <c r="K56" s="7"/>
      <c r="L56" s="6"/>
      <c r="M56" s="4"/>
      <c r="S56" s="2"/>
      <c r="T56" s="1"/>
    </row>
    <row r="57" spans="1:20" s="3" customFormat="1" x14ac:dyDescent="0.2">
      <c r="A57" s="5"/>
      <c r="B57" s="5"/>
      <c r="C57" s="5"/>
      <c r="D57" s="5"/>
      <c r="E57" s="5"/>
      <c r="F57" s="5"/>
      <c r="G57" s="5"/>
      <c r="H57" s="5"/>
      <c r="I57" s="5"/>
      <c r="J57" s="1"/>
      <c r="K57" s="7"/>
      <c r="L57" s="6"/>
      <c r="M57" s="4"/>
      <c r="S57" s="2"/>
      <c r="T57" s="1"/>
    </row>
    <row r="58" spans="1:20" s="3" customFormat="1" x14ac:dyDescent="0.2">
      <c r="A58" s="5"/>
      <c r="B58" s="5"/>
      <c r="C58" s="5"/>
      <c r="D58" s="5"/>
      <c r="E58" s="5"/>
      <c r="F58" s="5"/>
      <c r="G58" s="5"/>
      <c r="H58" s="5"/>
      <c r="I58" s="5"/>
      <c r="J58" s="1"/>
      <c r="K58" s="7"/>
      <c r="L58" s="6"/>
      <c r="M58" s="4"/>
      <c r="S58" s="2"/>
      <c r="T58" s="1"/>
    </row>
    <row r="59" spans="1:20" s="3" customFormat="1" x14ac:dyDescent="0.2">
      <c r="A59" s="5"/>
      <c r="B59" s="5"/>
      <c r="C59" s="5"/>
      <c r="D59" s="5"/>
      <c r="E59" s="5"/>
      <c r="F59" s="5"/>
      <c r="G59" s="5"/>
      <c r="H59" s="5"/>
      <c r="I59" s="5"/>
      <c r="J59" s="1"/>
      <c r="K59" s="7"/>
      <c r="L59" s="6"/>
      <c r="M59" s="4"/>
      <c r="S59" s="2"/>
      <c r="T59" s="1"/>
    </row>
    <row r="60" spans="1:20" s="3" customFormat="1" x14ac:dyDescent="0.2">
      <c r="A60" s="5"/>
      <c r="B60" s="5"/>
      <c r="C60" s="5"/>
      <c r="D60" s="5"/>
      <c r="E60" s="5"/>
      <c r="F60" s="5"/>
      <c r="G60" s="5"/>
      <c r="H60" s="5"/>
      <c r="I60" s="5"/>
      <c r="J60" s="1"/>
      <c r="K60" s="7"/>
      <c r="L60" s="6"/>
      <c r="M60" s="4"/>
      <c r="S60" s="2"/>
      <c r="T60" s="1"/>
    </row>
    <row r="61" spans="1:20" s="3" customFormat="1" x14ac:dyDescent="0.2">
      <c r="A61" s="5"/>
      <c r="B61" s="5"/>
      <c r="C61" s="5"/>
      <c r="D61" s="5"/>
      <c r="E61" s="5"/>
      <c r="F61" s="5"/>
      <c r="G61" s="5"/>
      <c r="H61" s="5"/>
      <c r="I61" s="5"/>
      <c r="J61" s="1"/>
      <c r="K61" s="7"/>
      <c r="L61" s="6"/>
      <c r="M61" s="4"/>
      <c r="S61" s="2"/>
      <c r="T61" s="1"/>
    </row>
    <row r="62" spans="1:20" s="3" customFormat="1" x14ac:dyDescent="0.2">
      <c r="A62" s="5"/>
      <c r="B62" s="5"/>
      <c r="C62" s="5"/>
      <c r="D62" s="5"/>
      <c r="E62" s="5"/>
      <c r="F62" s="5"/>
      <c r="G62" s="5"/>
      <c r="H62" s="5"/>
      <c r="I62" s="5"/>
      <c r="J62" s="1"/>
      <c r="K62" s="7"/>
      <c r="L62" s="6"/>
      <c r="M62" s="4"/>
      <c r="S62" s="2"/>
      <c r="T62" s="1"/>
    </row>
    <row r="63" spans="1:20" s="3" customFormat="1" x14ac:dyDescent="0.2">
      <c r="A63" s="5"/>
      <c r="B63" s="5"/>
      <c r="C63" s="5"/>
      <c r="D63" s="5"/>
      <c r="E63" s="5"/>
      <c r="F63" s="5"/>
      <c r="G63" s="5"/>
      <c r="H63" s="5"/>
      <c r="I63" s="5"/>
      <c r="J63" s="1"/>
      <c r="K63" s="7"/>
      <c r="L63" s="6"/>
      <c r="M63" s="4"/>
      <c r="S63" s="2"/>
      <c r="T63" s="1"/>
    </row>
    <row r="64" spans="1:20" s="3" customFormat="1" x14ac:dyDescent="0.2">
      <c r="A64" s="1"/>
      <c r="B64" s="1"/>
      <c r="C64" s="1"/>
      <c r="D64" s="1"/>
      <c r="E64" s="1"/>
      <c r="F64" s="1"/>
      <c r="G64" s="1"/>
      <c r="H64" s="1"/>
      <c r="I64" s="1"/>
      <c r="J64" s="1"/>
      <c r="K64" s="5"/>
      <c r="L64" s="6"/>
      <c r="M64" s="4"/>
      <c r="S64" s="2"/>
      <c r="T64" s="1"/>
    </row>
    <row r="65" spans="1:20" s="3" customFormat="1" x14ac:dyDescent="0.2">
      <c r="A65" s="1"/>
      <c r="B65" s="1"/>
      <c r="C65" s="1"/>
      <c r="D65" s="1"/>
      <c r="E65" s="1"/>
      <c r="F65" s="1"/>
      <c r="G65" s="1"/>
      <c r="H65" s="1"/>
      <c r="I65" s="1"/>
      <c r="J65" s="1"/>
      <c r="K65" s="5"/>
      <c r="L65" s="6"/>
      <c r="M65" s="4"/>
      <c r="S65" s="2"/>
      <c r="T65" s="1"/>
    </row>
  </sheetData>
  <mergeCells count="19">
    <mergeCell ref="A5:R5"/>
    <mergeCell ref="A6:A7"/>
    <mergeCell ref="B6:B7"/>
    <mergeCell ref="C6:C7"/>
    <mergeCell ref="D6:D7"/>
    <mergeCell ref="E6:E7"/>
    <mergeCell ref="F6:F7"/>
    <mergeCell ref="G6:G7"/>
    <mergeCell ref="H6:H7"/>
    <mergeCell ref="I6:I7"/>
    <mergeCell ref="R6:R7"/>
    <mergeCell ref="J6:J7"/>
    <mergeCell ref="K6:K7"/>
    <mergeCell ref="L6:L7"/>
    <mergeCell ref="M6:M7"/>
    <mergeCell ref="N6:N7"/>
    <mergeCell ref="O6:Q6"/>
    <mergeCell ref="U7:V7"/>
    <mergeCell ref="S6:S7"/>
  </mergeCells>
  <pageMargins left="0.39370078740157483" right="0.39370078740157483" top="0.78740157480314965" bottom="0.78740157480314965" header="0.31496062992125984" footer="0.31496062992125984"/>
  <pageSetup paperSize="9" scale="46" firstPageNumber="124"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rowBreaks count="1" manualBreakCount="1">
    <brk id="32"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V46"/>
  <sheetViews>
    <sheetView showGridLines="0" view="pageBreakPreview" zoomScale="70" zoomScaleNormal="66" zoomScaleSheetLayoutView="70" workbookViewId="0">
      <pane ySplit="7" topLeftCell="A15" activePane="bottomLeft" state="frozenSplit"/>
      <selection activeCell="H25" sqref="H25:I25"/>
      <selection pane="bottomLeft" activeCell="H27" sqref="H27"/>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710937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7"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7.28515625" style="3" customWidth="1"/>
    <col min="19" max="19" width="20.7109375" style="2" customWidth="1"/>
    <col min="20" max="20" width="9.140625" style="1" customWidth="1"/>
    <col min="21" max="21" width="13" style="1" customWidth="1"/>
    <col min="22" max="22" width="16.140625" style="1" customWidth="1"/>
    <col min="23" max="16384" width="9.140625" style="1"/>
  </cols>
  <sheetData>
    <row r="1" spans="1:22" ht="20.25" x14ac:dyDescent="0.3">
      <c r="A1" s="64" t="s">
        <v>38</v>
      </c>
      <c r="B1" s="61"/>
      <c r="C1" s="61"/>
      <c r="D1" s="61"/>
      <c r="E1" s="61"/>
      <c r="F1" s="61"/>
      <c r="G1" s="61"/>
      <c r="H1" s="63"/>
      <c r="I1" s="62"/>
      <c r="J1" s="61"/>
      <c r="M1" s="60"/>
      <c r="N1" s="59"/>
      <c r="P1" s="59"/>
      <c r="Q1" s="59"/>
      <c r="R1" s="58"/>
      <c r="S1" s="57"/>
      <c r="T1" s="46"/>
    </row>
    <row r="2" spans="1:22" ht="15.75" x14ac:dyDescent="0.25">
      <c r="A2" s="53" t="s">
        <v>37</v>
      </c>
      <c r="B2" s="53"/>
      <c r="C2" s="53"/>
      <c r="D2" s="54"/>
      <c r="E2" s="53"/>
      <c r="F2" s="53"/>
      <c r="G2" s="53"/>
      <c r="H2" s="53" t="s">
        <v>36</v>
      </c>
      <c r="I2" s="56" t="s">
        <v>35</v>
      </c>
      <c r="J2" s="55"/>
      <c r="M2" s="49"/>
      <c r="N2" s="48"/>
      <c r="P2" s="48"/>
      <c r="Q2" s="48"/>
      <c r="R2" s="48"/>
      <c r="S2" s="47"/>
      <c r="T2" s="46"/>
    </row>
    <row r="3" spans="1:22" ht="17.25" customHeight="1" x14ac:dyDescent="0.2">
      <c r="A3" s="53"/>
      <c r="B3" s="53"/>
      <c r="C3" s="53"/>
      <c r="D3" s="54"/>
      <c r="E3" s="53"/>
      <c r="F3" s="53"/>
      <c r="G3" s="53"/>
      <c r="H3" s="53" t="s">
        <v>34</v>
      </c>
      <c r="I3" s="52"/>
      <c r="J3" s="50"/>
      <c r="M3" s="49"/>
      <c r="N3" s="48"/>
      <c r="P3" s="48"/>
      <c r="Q3" s="48"/>
      <c r="S3" s="47"/>
      <c r="T3" s="46"/>
    </row>
    <row r="4" spans="1:22" ht="17.25" customHeight="1" x14ac:dyDescent="0.2">
      <c r="A4" s="50"/>
      <c r="B4" s="50"/>
      <c r="C4" s="50"/>
      <c r="D4" s="50"/>
      <c r="E4" s="50"/>
      <c r="F4" s="50"/>
      <c r="G4" s="50"/>
      <c r="H4" s="50"/>
      <c r="I4" s="51"/>
      <c r="J4" s="50"/>
      <c r="M4" s="49"/>
      <c r="N4" s="48"/>
      <c r="P4" s="48"/>
      <c r="Q4" s="48"/>
      <c r="R4" s="119" t="s">
        <v>33</v>
      </c>
      <c r="S4" s="47"/>
      <c r="T4" s="46"/>
    </row>
    <row r="5" spans="1:22" ht="25.5" customHeight="1" x14ac:dyDescent="0.2">
      <c r="A5" s="343" t="s">
        <v>116</v>
      </c>
      <c r="B5" s="344"/>
      <c r="C5" s="344"/>
      <c r="D5" s="344"/>
      <c r="E5" s="344"/>
      <c r="F5" s="344"/>
      <c r="G5" s="344"/>
      <c r="H5" s="344"/>
      <c r="I5" s="344"/>
      <c r="J5" s="344"/>
      <c r="K5" s="344"/>
      <c r="L5" s="344"/>
      <c r="M5" s="344"/>
      <c r="N5" s="344"/>
      <c r="O5" s="344"/>
      <c r="P5" s="344"/>
      <c r="Q5" s="344"/>
      <c r="R5" s="345"/>
      <c r="S5" s="45"/>
    </row>
    <row r="6" spans="1:22"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2" ht="58.7" customHeight="1" x14ac:dyDescent="0.2">
      <c r="A7" s="346"/>
      <c r="B7" s="346"/>
      <c r="C7" s="347"/>
      <c r="D7" s="347"/>
      <c r="E7" s="349"/>
      <c r="F7" s="347"/>
      <c r="G7" s="347"/>
      <c r="H7" s="347"/>
      <c r="I7" s="339"/>
      <c r="J7" s="350"/>
      <c r="K7" s="339"/>
      <c r="L7" s="339"/>
      <c r="M7" s="339"/>
      <c r="N7" s="340"/>
      <c r="O7" s="44" t="s">
        <v>18</v>
      </c>
      <c r="P7" s="44" t="s">
        <v>17</v>
      </c>
      <c r="Q7" s="44" t="s">
        <v>16</v>
      </c>
      <c r="R7" s="340"/>
      <c r="S7" s="340"/>
      <c r="U7" s="329" t="s">
        <v>386</v>
      </c>
      <c r="V7" s="329"/>
    </row>
    <row r="8" spans="1:22" s="38" customFormat="1" ht="25.5" customHeight="1" x14ac:dyDescent="0.3">
      <c r="A8" s="43" t="s">
        <v>263</v>
      </c>
      <c r="B8" s="42"/>
      <c r="C8" s="42"/>
      <c r="D8" s="42"/>
      <c r="E8" s="42"/>
      <c r="F8" s="42"/>
      <c r="G8" s="42"/>
      <c r="H8" s="42"/>
      <c r="I8" s="42"/>
      <c r="J8" s="42"/>
      <c r="K8" s="42"/>
      <c r="L8" s="40">
        <f>SUM(L9:L18)</f>
        <v>2000</v>
      </c>
      <c r="M8" s="41"/>
      <c r="N8" s="40">
        <f>SUM(N9:N18)</f>
        <v>0</v>
      </c>
      <c r="O8" s="40">
        <f>SUM(O9:O18)</f>
        <v>30518</v>
      </c>
      <c r="P8" s="40">
        <f>SUM(P9:P18)</f>
        <v>0</v>
      </c>
      <c r="Q8" s="40">
        <f>SUM(Q9:Q18)</f>
        <v>30518</v>
      </c>
      <c r="R8" s="40">
        <f>SUM(R9:R18)</f>
        <v>0</v>
      </c>
      <c r="S8" s="39"/>
      <c r="U8" s="324" t="s">
        <v>50</v>
      </c>
      <c r="V8" s="324" t="s">
        <v>14</v>
      </c>
    </row>
    <row r="9" spans="1:22" s="8" customFormat="1" ht="64.5" customHeight="1" x14ac:dyDescent="0.2">
      <c r="A9" s="15">
        <v>1</v>
      </c>
      <c r="B9" s="15"/>
      <c r="C9" s="15">
        <v>2212</v>
      </c>
      <c r="D9" s="15">
        <v>6130</v>
      </c>
      <c r="E9" s="15">
        <v>61</v>
      </c>
      <c r="F9" s="15">
        <v>12</v>
      </c>
      <c r="G9" s="18" t="s">
        <v>71</v>
      </c>
      <c r="H9" s="17" t="s">
        <v>72</v>
      </c>
      <c r="I9" s="16" t="s">
        <v>73</v>
      </c>
      <c r="J9" s="15"/>
      <c r="K9" s="15"/>
      <c r="L9" s="14">
        <f>N9+O9+R9</f>
        <v>2000</v>
      </c>
      <c r="M9" s="37">
        <v>2025</v>
      </c>
      <c r="N9" s="12">
        <v>0</v>
      </c>
      <c r="O9" s="11">
        <f>P9+Q9</f>
        <v>2000</v>
      </c>
      <c r="P9" s="9">
        <v>0</v>
      </c>
      <c r="Q9" s="110">
        <v>2000</v>
      </c>
      <c r="R9" s="9">
        <v>0</v>
      </c>
      <c r="S9" s="19"/>
      <c r="U9" s="188"/>
      <c r="V9" s="188"/>
    </row>
    <row r="10" spans="1:22" s="8" customFormat="1" ht="33" customHeight="1" x14ac:dyDescent="0.2">
      <c r="A10" s="15">
        <v>2</v>
      </c>
      <c r="B10" s="15" t="s">
        <v>11</v>
      </c>
      <c r="C10" s="15">
        <v>2212</v>
      </c>
      <c r="D10" s="15">
        <v>6130</v>
      </c>
      <c r="E10" s="15">
        <v>61</v>
      </c>
      <c r="F10" s="15">
        <v>12</v>
      </c>
      <c r="G10" s="18">
        <v>60004100029</v>
      </c>
      <c r="H10" s="17" t="s">
        <v>74</v>
      </c>
      <c r="I10" s="182" t="s">
        <v>285</v>
      </c>
      <c r="J10" s="15"/>
      <c r="K10" s="176" t="s">
        <v>278</v>
      </c>
      <c r="L10" s="14"/>
      <c r="M10" s="13">
        <v>2025</v>
      </c>
      <c r="N10" s="12">
        <v>0</v>
      </c>
      <c r="O10" s="11">
        <f>P10+Q10</f>
        <v>12500</v>
      </c>
      <c r="P10" s="9">
        <v>0</v>
      </c>
      <c r="Q10" s="110">
        <v>12500</v>
      </c>
      <c r="R10" s="9">
        <v>0</v>
      </c>
      <c r="S10" s="19"/>
      <c r="U10" s="188"/>
      <c r="V10" s="188"/>
    </row>
    <row r="11" spans="1:22" s="8" customFormat="1" ht="43.5" customHeight="1" x14ac:dyDescent="0.2">
      <c r="A11" s="15">
        <v>3</v>
      </c>
      <c r="B11" s="15" t="s">
        <v>41</v>
      </c>
      <c r="C11" s="15">
        <v>2212</v>
      </c>
      <c r="D11" s="15">
        <v>6130</v>
      </c>
      <c r="E11" s="15">
        <v>61</v>
      </c>
      <c r="F11" s="15">
        <v>12</v>
      </c>
      <c r="G11" s="18">
        <v>60004100907</v>
      </c>
      <c r="H11" s="17" t="s">
        <v>80</v>
      </c>
      <c r="I11" s="182" t="s">
        <v>288</v>
      </c>
      <c r="J11" s="15"/>
      <c r="K11" s="15" t="s">
        <v>278</v>
      </c>
      <c r="L11" s="14"/>
      <c r="M11" s="13">
        <v>2025</v>
      </c>
      <c r="N11" s="12">
        <v>0</v>
      </c>
      <c r="O11" s="11">
        <f t="shared" ref="O11:O12" si="0">P11+Q11</f>
        <v>1676</v>
      </c>
      <c r="P11" s="9">
        <v>0</v>
      </c>
      <c r="Q11" s="110">
        <v>1676</v>
      </c>
      <c r="R11" s="9">
        <v>0</v>
      </c>
      <c r="S11" s="205"/>
      <c r="U11" s="188"/>
      <c r="V11" s="188"/>
    </row>
    <row r="12" spans="1:22" s="8" customFormat="1" ht="43.5" customHeight="1" x14ac:dyDescent="0.2">
      <c r="A12" s="15">
        <v>4</v>
      </c>
      <c r="B12" s="15" t="s">
        <v>4</v>
      </c>
      <c r="C12" s="15">
        <v>2212</v>
      </c>
      <c r="D12" s="15">
        <v>6130</v>
      </c>
      <c r="E12" s="15">
        <v>61</v>
      </c>
      <c r="F12" s="15">
        <v>12</v>
      </c>
      <c r="G12" s="18">
        <v>60004100961</v>
      </c>
      <c r="H12" s="17" t="s">
        <v>286</v>
      </c>
      <c r="I12" s="182" t="s">
        <v>289</v>
      </c>
      <c r="J12" s="163"/>
      <c r="K12" s="163" t="s">
        <v>278</v>
      </c>
      <c r="L12" s="235"/>
      <c r="M12" s="226">
        <v>2025</v>
      </c>
      <c r="N12" s="236">
        <v>0</v>
      </c>
      <c r="O12" s="11">
        <f t="shared" si="0"/>
        <v>58</v>
      </c>
      <c r="P12" s="238">
        <v>0</v>
      </c>
      <c r="Q12" s="186">
        <v>58</v>
      </c>
      <c r="R12" s="9">
        <v>0</v>
      </c>
      <c r="S12" s="307"/>
      <c r="U12" s="188"/>
      <c r="V12" s="188"/>
    </row>
    <row r="13" spans="1:22" s="8" customFormat="1" ht="49.5" customHeight="1" x14ac:dyDescent="0.2">
      <c r="A13" s="15">
        <v>5</v>
      </c>
      <c r="B13" s="15" t="s">
        <v>11</v>
      </c>
      <c r="C13" s="187">
        <v>2212</v>
      </c>
      <c r="D13" s="15">
        <v>6130</v>
      </c>
      <c r="E13" s="15">
        <v>61</v>
      </c>
      <c r="F13" s="187">
        <v>12</v>
      </c>
      <c r="G13" s="188">
        <v>60004101004</v>
      </c>
      <c r="H13" s="17" t="s">
        <v>221</v>
      </c>
      <c r="I13" s="182" t="s">
        <v>222</v>
      </c>
      <c r="J13" s="176"/>
      <c r="K13" s="176" t="s">
        <v>278</v>
      </c>
      <c r="L13" s="240"/>
      <c r="M13" s="226">
        <v>2025</v>
      </c>
      <c r="N13" s="241">
        <v>0</v>
      </c>
      <c r="O13" s="11">
        <f t="shared" ref="O13:O18" si="1">P13+Q13</f>
        <v>3000</v>
      </c>
      <c r="P13" s="239">
        <v>0</v>
      </c>
      <c r="Q13" s="186">
        <v>3000</v>
      </c>
      <c r="R13" s="190">
        <v>0</v>
      </c>
      <c r="S13" s="179"/>
      <c r="U13" s="188"/>
      <c r="V13" s="188"/>
    </row>
    <row r="14" spans="1:22" s="8" customFormat="1" ht="45" customHeight="1" x14ac:dyDescent="0.2">
      <c r="A14" s="15">
        <v>6</v>
      </c>
      <c r="B14" s="15" t="s">
        <v>1</v>
      </c>
      <c r="C14" s="187">
        <v>2212</v>
      </c>
      <c r="D14" s="15">
        <v>6130</v>
      </c>
      <c r="E14" s="15">
        <v>61</v>
      </c>
      <c r="F14" s="187">
        <v>12</v>
      </c>
      <c r="G14" s="188">
        <v>60004101014</v>
      </c>
      <c r="H14" s="17" t="s">
        <v>219</v>
      </c>
      <c r="I14" s="182" t="s">
        <v>220</v>
      </c>
      <c r="J14" s="176"/>
      <c r="K14" s="176" t="s">
        <v>278</v>
      </c>
      <c r="L14" s="240"/>
      <c r="M14" s="227">
        <v>2025</v>
      </c>
      <c r="N14" s="241">
        <v>0</v>
      </c>
      <c r="O14" s="11">
        <f t="shared" si="1"/>
        <v>5142</v>
      </c>
      <c r="P14" s="238">
        <v>0</v>
      </c>
      <c r="Q14" s="186">
        <v>5142</v>
      </c>
      <c r="R14" s="190">
        <v>0</v>
      </c>
      <c r="S14" s="179"/>
      <c r="U14" s="188"/>
      <c r="V14" s="188"/>
    </row>
    <row r="15" spans="1:22" s="8" customFormat="1" ht="36.75" customHeight="1" x14ac:dyDescent="0.2">
      <c r="A15" s="15">
        <v>7</v>
      </c>
      <c r="B15" s="15" t="s">
        <v>1</v>
      </c>
      <c r="C15" s="187">
        <v>2212</v>
      </c>
      <c r="D15" s="15">
        <v>6130</v>
      </c>
      <c r="E15" s="15">
        <v>61</v>
      </c>
      <c r="F15" s="187">
        <v>12</v>
      </c>
      <c r="G15" s="188">
        <v>60004101481</v>
      </c>
      <c r="H15" s="17" t="s">
        <v>217</v>
      </c>
      <c r="I15" s="189" t="s">
        <v>218</v>
      </c>
      <c r="J15" s="187"/>
      <c r="K15" s="187" t="s">
        <v>278</v>
      </c>
      <c r="L15" s="228"/>
      <c r="M15" s="13">
        <v>2025</v>
      </c>
      <c r="N15" s="230">
        <v>0</v>
      </c>
      <c r="O15" s="11">
        <f>P15+Q15</f>
        <v>3748</v>
      </c>
      <c r="P15" s="9">
        <v>0</v>
      </c>
      <c r="Q15" s="186">
        <v>3748</v>
      </c>
      <c r="R15" s="190">
        <v>0</v>
      </c>
      <c r="S15" s="179"/>
      <c r="U15" s="188"/>
      <c r="V15" s="188"/>
    </row>
    <row r="16" spans="1:22" s="8" customFormat="1" ht="39.75" customHeight="1" x14ac:dyDescent="0.2">
      <c r="A16" s="15">
        <v>8</v>
      </c>
      <c r="B16" s="15" t="s">
        <v>11</v>
      </c>
      <c r="C16" s="15">
        <v>2212</v>
      </c>
      <c r="D16" s="15">
        <v>6130</v>
      </c>
      <c r="E16" s="15">
        <v>61</v>
      </c>
      <c r="F16" s="15">
        <v>12</v>
      </c>
      <c r="G16" s="18">
        <v>60004101460</v>
      </c>
      <c r="H16" s="17" t="s">
        <v>151</v>
      </c>
      <c r="I16" s="182" t="s">
        <v>290</v>
      </c>
      <c r="J16" s="15"/>
      <c r="K16" s="15" t="s">
        <v>278</v>
      </c>
      <c r="L16" s="14"/>
      <c r="M16" s="13">
        <v>2025</v>
      </c>
      <c r="N16" s="12">
        <v>0</v>
      </c>
      <c r="O16" s="11">
        <f t="shared" si="1"/>
        <v>2358</v>
      </c>
      <c r="P16" s="9">
        <v>0</v>
      </c>
      <c r="Q16" s="110">
        <v>2358</v>
      </c>
      <c r="R16" s="9">
        <v>0</v>
      </c>
      <c r="S16" s="66"/>
      <c r="U16" s="188"/>
      <c r="V16" s="188"/>
    </row>
    <row r="17" spans="1:22" s="8" customFormat="1" ht="48.75" customHeight="1" x14ac:dyDescent="0.2">
      <c r="A17" s="15">
        <v>9</v>
      </c>
      <c r="B17" s="15" t="s">
        <v>41</v>
      </c>
      <c r="C17" s="187">
        <v>2212</v>
      </c>
      <c r="D17" s="15">
        <v>6130</v>
      </c>
      <c r="E17" s="15">
        <v>61</v>
      </c>
      <c r="F17" s="187">
        <v>12</v>
      </c>
      <c r="G17" s="188">
        <v>60004101517</v>
      </c>
      <c r="H17" s="17" t="s">
        <v>93</v>
      </c>
      <c r="I17" s="189" t="s">
        <v>291</v>
      </c>
      <c r="J17" s="187"/>
      <c r="K17" s="187" t="s">
        <v>278</v>
      </c>
      <c r="L17" s="240"/>
      <c r="M17" s="226">
        <v>2025</v>
      </c>
      <c r="N17" s="241">
        <v>0</v>
      </c>
      <c r="O17" s="237">
        <f t="shared" ref="O17" si="2">P17+Q17</f>
        <v>30</v>
      </c>
      <c r="P17" s="238">
        <v>0</v>
      </c>
      <c r="Q17" s="186">
        <v>30</v>
      </c>
      <c r="R17" s="190">
        <v>0</v>
      </c>
      <c r="S17" s="179"/>
      <c r="U17" s="188"/>
      <c r="V17" s="188"/>
    </row>
    <row r="18" spans="1:22" s="8" customFormat="1" ht="48" customHeight="1" x14ac:dyDescent="0.2">
      <c r="A18" s="15">
        <v>10</v>
      </c>
      <c r="B18" s="242" t="s">
        <v>4</v>
      </c>
      <c r="C18" s="183">
        <v>2212</v>
      </c>
      <c r="D18" s="163">
        <v>6130</v>
      </c>
      <c r="E18" s="242">
        <v>61</v>
      </c>
      <c r="F18" s="183">
        <v>12</v>
      </c>
      <c r="G18" s="184">
        <v>60004101526</v>
      </c>
      <c r="H18" s="185" t="s">
        <v>287</v>
      </c>
      <c r="I18" s="182" t="s">
        <v>292</v>
      </c>
      <c r="J18" s="176"/>
      <c r="K18" s="176" t="s">
        <v>278</v>
      </c>
      <c r="L18" s="240"/>
      <c r="M18" s="226">
        <v>2025</v>
      </c>
      <c r="N18" s="241">
        <v>0</v>
      </c>
      <c r="O18" s="237">
        <f t="shared" si="1"/>
        <v>6</v>
      </c>
      <c r="P18" s="238">
        <v>0</v>
      </c>
      <c r="Q18" s="186">
        <v>6</v>
      </c>
      <c r="R18" s="190">
        <v>0</v>
      </c>
      <c r="S18" s="179"/>
      <c r="U18" s="188"/>
      <c r="V18" s="188"/>
    </row>
    <row r="19" spans="1:22" s="38" customFormat="1" ht="25.5" customHeight="1" x14ac:dyDescent="0.3">
      <c r="A19" s="43" t="s">
        <v>13</v>
      </c>
      <c r="B19" s="42"/>
      <c r="C19" s="42"/>
      <c r="D19" s="42"/>
      <c r="E19" s="42"/>
      <c r="F19" s="42"/>
      <c r="G19" s="42"/>
      <c r="H19" s="42"/>
      <c r="I19" s="42"/>
      <c r="J19" s="42"/>
      <c r="K19" s="42"/>
      <c r="L19" s="40">
        <f>SUM(L20:L31)</f>
        <v>2457090</v>
      </c>
      <c r="M19" s="40"/>
      <c r="N19" s="40">
        <f>SUM(N20:N31)</f>
        <v>28415</v>
      </c>
      <c r="O19" s="40">
        <f>SUM(O20:O31)</f>
        <v>19376</v>
      </c>
      <c r="P19" s="40">
        <f>SUM(P20:P31)</f>
        <v>0</v>
      </c>
      <c r="Q19" s="40">
        <f>SUM(Q20:Q31)</f>
        <v>19376</v>
      </c>
      <c r="R19" s="40">
        <f>SUM(R20:R31)</f>
        <v>2409299</v>
      </c>
      <c r="S19" s="39"/>
      <c r="U19" s="313"/>
      <c r="V19" s="313"/>
    </row>
    <row r="20" spans="1:22" s="8" customFormat="1" ht="142.9" customHeight="1" x14ac:dyDescent="0.2">
      <c r="A20" s="15">
        <v>1</v>
      </c>
      <c r="B20" s="15" t="s">
        <v>11</v>
      </c>
      <c r="C20" s="15">
        <v>2212</v>
      </c>
      <c r="D20" s="15">
        <v>6121</v>
      </c>
      <c r="E20" s="15">
        <v>61</v>
      </c>
      <c r="F20" s="15">
        <v>12</v>
      </c>
      <c r="G20" s="18">
        <v>60004100029</v>
      </c>
      <c r="H20" s="17" t="s">
        <v>74</v>
      </c>
      <c r="I20" s="16" t="s">
        <v>75</v>
      </c>
      <c r="J20" s="15" t="s">
        <v>50</v>
      </c>
      <c r="K20" s="15" t="s">
        <v>76</v>
      </c>
      <c r="L20" s="14">
        <v>97192</v>
      </c>
      <c r="M20" s="13" t="s">
        <v>138</v>
      </c>
      <c r="N20" s="12">
        <v>3185</v>
      </c>
      <c r="O20" s="11">
        <f>P20+Q20</f>
        <v>1500</v>
      </c>
      <c r="P20" s="9">
        <v>0</v>
      </c>
      <c r="Q20" s="110">
        <v>1500</v>
      </c>
      <c r="R20" s="9">
        <f>L20-N20-O20</f>
        <v>92507</v>
      </c>
      <c r="S20" s="19" t="s">
        <v>246</v>
      </c>
      <c r="U20" s="188"/>
      <c r="V20" s="188"/>
    </row>
    <row r="21" spans="1:22" s="8" customFormat="1" ht="135.75" customHeight="1" x14ac:dyDescent="0.2">
      <c r="A21" s="15">
        <v>2</v>
      </c>
      <c r="B21" s="15" t="s">
        <v>45</v>
      </c>
      <c r="C21" s="15">
        <v>2212</v>
      </c>
      <c r="D21" s="15">
        <v>6121</v>
      </c>
      <c r="E21" s="15">
        <v>61</v>
      </c>
      <c r="F21" s="15">
        <v>12</v>
      </c>
      <c r="G21" s="18">
        <v>60004100646</v>
      </c>
      <c r="H21" s="17" t="s">
        <v>77</v>
      </c>
      <c r="I21" s="16" t="s">
        <v>78</v>
      </c>
      <c r="J21" s="15" t="s">
        <v>3</v>
      </c>
      <c r="K21" s="15" t="s">
        <v>79</v>
      </c>
      <c r="L21" s="14">
        <v>383460</v>
      </c>
      <c r="M21" s="13" t="s">
        <v>249</v>
      </c>
      <c r="N21" s="12">
        <v>2842</v>
      </c>
      <c r="O21" s="11">
        <f t="shared" ref="O21:O29" si="3">P21+Q21</f>
        <v>600</v>
      </c>
      <c r="P21" s="9">
        <v>0</v>
      </c>
      <c r="Q21" s="110">
        <v>600</v>
      </c>
      <c r="R21" s="9">
        <f t="shared" ref="R21:R29" si="4">L21-N21-O21</f>
        <v>380018</v>
      </c>
      <c r="S21" s="19"/>
      <c r="U21" s="188"/>
      <c r="V21" s="188"/>
    </row>
    <row r="22" spans="1:22" s="8" customFormat="1" ht="94.5" customHeight="1" x14ac:dyDescent="0.2">
      <c r="A22" s="15">
        <v>3</v>
      </c>
      <c r="B22" s="15" t="s">
        <v>41</v>
      </c>
      <c r="C22" s="15">
        <v>2212</v>
      </c>
      <c r="D22" s="15">
        <v>6121</v>
      </c>
      <c r="E22" s="15">
        <v>61</v>
      </c>
      <c r="F22" s="15">
        <v>12</v>
      </c>
      <c r="G22" s="18">
        <v>60004100907</v>
      </c>
      <c r="H22" s="17" t="s">
        <v>80</v>
      </c>
      <c r="I22" s="16" t="s">
        <v>81</v>
      </c>
      <c r="J22" s="15"/>
      <c r="K22" s="15"/>
      <c r="L22" s="14">
        <v>214000</v>
      </c>
      <c r="M22" s="13" t="s">
        <v>138</v>
      </c>
      <c r="N22" s="12">
        <v>2311</v>
      </c>
      <c r="O22" s="11">
        <f t="shared" si="3"/>
        <v>500</v>
      </c>
      <c r="P22" s="9">
        <v>0</v>
      </c>
      <c r="Q22" s="110">
        <v>500</v>
      </c>
      <c r="R22" s="9">
        <f t="shared" si="4"/>
        <v>211189</v>
      </c>
      <c r="S22" s="205" t="s">
        <v>247</v>
      </c>
      <c r="U22" s="188"/>
      <c r="V22" s="188"/>
    </row>
    <row r="23" spans="1:22" s="8" customFormat="1" ht="75" customHeight="1" x14ac:dyDescent="0.2">
      <c r="A23" s="15">
        <v>4</v>
      </c>
      <c r="B23" s="15" t="s">
        <v>1</v>
      </c>
      <c r="C23" s="15">
        <v>2212</v>
      </c>
      <c r="D23" s="15">
        <v>6121</v>
      </c>
      <c r="E23" s="15">
        <v>61</v>
      </c>
      <c r="F23" s="15">
        <v>12</v>
      </c>
      <c r="G23" s="18">
        <v>60004100918</v>
      </c>
      <c r="H23" s="17" t="s">
        <v>142</v>
      </c>
      <c r="I23" s="16" t="s">
        <v>248</v>
      </c>
      <c r="J23" s="15"/>
      <c r="K23" s="130" t="s">
        <v>143</v>
      </c>
      <c r="L23" s="14">
        <v>74000</v>
      </c>
      <c r="M23" s="13" t="s">
        <v>138</v>
      </c>
      <c r="N23" s="12">
        <v>0</v>
      </c>
      <c r="O23" s="11">
        <f t="shared" si="3"/>
        <v>643</v>
      </c>
      <c r="P23" s="9">
        <v>0</v>
      </c>
      <c r="Q23" s="110">
        <v>643</v>
      </c>
      <c r="R23" s="9">
        <f t="shared" si="4"/>
        <v>73357</v>
      </c>
      <c r="S23" s="205" t="s">
        <v>216</v>
      </c>
      <c r="U23" s="188"/>
      <c r="V23" s="188"/>
    </row>
    <row r="24" spans="1:22" s="8" customFormat="1" ht="129.75" customHeight="1" x14ac:dyDescent="0.2">
      <c r="A24" s="15">
        <v>5</v>
      </c>
      <c r="B24" s="15" t="s">
        <v>45</v>
      </c>
      <c r="C24" s="15">
        <v>2212</v>
      </c>
      <c r="D24" s="15">
        <v>6121</v>
      </c>
      <c r="E24" s="15">
        <v>61</v>
      </c>
      <c r="F24" s="15">
        <v>12</v>
      </c>
      <c r="G24" s="18">
        <v>60004100960</v>
      </c>
      <c r="H24" s="17" t="s">
        <v>82</v>
      </c>
      <c r="I24" s="16" t="s">
        <v>83</v>
      </c>
      <c r="J24" s="15"/>
      <c r="K24" s="15" t="s">
        <v>50</v>
      </c>
      <c r="L24" s="14">
        <v>109856</v>
      </c>
      <c r="M24" s="13" t="s">
        <v>138</v>
      </c>
      <c r="N24" s="12">
        <v>518</v>
      </c>
      <c r="O24" s="11">
        <f t="shared" si="3"/>
        <v>3539</v>
      </c>
      <c r="P24" s="9">
        <v>0</v>
      </c>
      <c r="Q24" s="110">
        <v>3539</v>
      </c>
      <c r="R24" s="9">
        <f t="shared" si="4"/>
        <v>105799</v>
      </c>
      <c r="S24" s="205" t="s">
        <v>216</v>
      </c>
      <c r="U24" s="188"/>
      <c r="V24" s="188"/>
    </row>
    <row r="25" spans="1:22" s="192" customFormat="1" ht="266.25" customHeight="1" x14ac:dyDescent="0.2">
      <c r="A25" s="15">
        <v>6</v>
      </c>
      <c r="B25" s="187" t="s">
        <v>11</v>
      </c>
      <c r="C25" s="187">
        <v>2212</v>
      </c>
      <c r="D25" s="15">
        <v>6121</v>
      </c>
      <c r="E25" s="15">
        <v>61</v>
      </c>
      <c r="F25" s="187">
        <v>12</v>
      </c>
      <c r="G25" s="188">
        <v>60004101004</v>
      </c>
      <c r="H25" s="17" t="s">
        <v>214</v>
      </c>
      <c r="I25" s="189" t="s">
        <v>215</v>
      </c>
      <c r="J25" s="187"/>
      <c r="K25" s="15" t="s">
        <v>50</v>
      </c>
      <c r="L25" s="228">
        <v>246972</v>
      </c>
      <c r="M25" s="229" t="s">
        <v>42</v>
      </c>
      <c r="N25" s="230">
        <v>7189</v>
      </c>
      <c r="O25" s="11">
        <f t="shared" si="3"/>
        <v>2100</v>
      </c>
      <c r="P25" s="190">
        <v>0</v>
      </c>
      <c r="Q25" s="110">
        <v>2100</v>
      </c>
      <c r="R25" s="190">
        <f t="shared" si="4"/>
        <v>237683</v>
      </c>
      <c r="S25" s="191"/>
      <c r="U25" s="188"/>
      <c r="V25" s="188"/>
    </row>
    <row r="26" spans="1:22" s="8" customFormat="1" ht="47.25" customHeight="1" x14ac:dyDescent="0.2">
      <c r="A26" s="15">
        <v>7</v>
      </c>
      <c r="B26" s="175" t="s">
        <v>41</v>
      </c>
      <c r="C26" s="175">
        <v>2212</v>
      </c>
      <c r="D26" s="15">
        <v>6121</v>
      </c>
      <c r="E26" s="358">
        <v>61</v>
      </c>
      <c r="F26" s="175">
        <v>12</v>
      </c>
      <c r="G26" s="177">
        <v>60004101007</v>
      </c>
      <c r="H26" s="180" t="s">
        <v>84</v>
      </c>
      <c r="I26" s="181" t="s">
        <v>85</v>
      </c>
      <c r="J26" s="175"/>
      <c r="K26" s="15" t="s">
        <v>50</v>
      </c>
      <c r="L26" s="231">
        <v>704000</v>
      </c>
      <c r="M26" s="232" t="s">
        <v>42</v>
      </c>
      <c r="N26" s="233">
        <v>3570</v>
      </c>
      <c r="O26" s="11">
        <f t="shared" si="3"/>
        <v>3000</v>
      </c>
      <c r="P26" s="234">
        <v>0</v>
      </c>
      <c r="Q26" s="110">
        <v>3000</v>
      </c>
      <c r="R26" s="190">
        <f t="shared" si="4"/>
        <v>697430</v>
      </c>
      <c r="S26" s="178"/>
      <c r="U26" s="188"/>
      <c r="V26" s="188"/>
    </row>
    <row r="27" spans="1:22" s="8" customFormat="1" ht="94.5" customHeight="1" x14ac:dyDescent="0.2">
      <c r="A27" s="15">
        <v>8</v>
      </c>
      <c r="B27" s="187" t="s">
        <v>1</v>
      </c>
      <c r="C27" s="187">
        <v>2212</v>
      </c>
      <c r="D27" s="15">
        <v>6121</v>
      </c>
      <c r="E27" s="15">
        <v>61</v>
      </c>
      <c r="F27" s="187">
        <v>12</v>
      </c>
      <c r="G27" s="188">
        <v>60004101014</v>
      </c>
      <c r="H27" s="17" t="s">
        <v>86</v>
      </c>
      <c r="I27" s="189" t="s">
        <v>87</v>
      </c>
      <c r="J27" s="187"/>
      <c r="K27" s="15" t="s">
        <v>50</v>
      </c>
      <c r="L27" s="228">
        <v>74881</v>
      </c>
      <c r="M27" s="229" t="s">
        <v>8</v>
      </c>
      <c r="N27" s="230">
        <v>2261</v>
      </c>
      <c r="O27" s="11">
        <f t="shared" si="3"/>
        <v>2000</v>
      </c>
      <c r="P27" s="9">
        <v>0</v>
      </c>
      <c r="Q27" s="110">
        <v>2000</v>
      </c>
      <c r="R27" s="190">
        <f t="shared" si="4"/>
        <v>70620</v>
      </c>
      <c r="S27" s="191"/>
      <c r="U27" s="188"/>
      <c r="V27" s="188"/>
    </row>
    <row r="28" spans="1:22" s="8" customFormat="1" ht="132.75" customHeight="1" x14ac:dyDescent="0.2">
      <c r="A28" s="15">
        <v>9</v>
      </c>
      <c r="B28" s="187" t="s">
        <v>1</v>
      </c>
      <c r="C28" s="187">
        <v>2212</v>
      </c>
      <c r="D28" s="15">
        <v>6121</v>
      </c>
      <c r="E28" s="15">
        <v>61</v>
      </c>
      <c r="F28" s="187">
        <v>12</v>
      </c>
      <c r="G28" s="188">
        <v>60004101481</v>
      </c>
      <c r="H28" s="17" t="s">
        <v>88</v>
      </c>
      <c r="I28" s="189" t="s">
        <v>89</v>
      </c>
      <c r="J28" s="187"/>
      <c r="K28" s="15" t="s">
        <v>50</v>
      </c>
      <c r="L28" s="228">
        <v>52653</v>
      </c>
      <c r="M28" s="229" t="s">
        <v>42</v>
      </c>
      <c r="N28" s="230">
        <v>1050</v>
      </c>
      <c r="O28" s="11">
        <f t="shared" si="3"/>
        <v>1121</v>
      </c>
      <c r="P28" s="9">
        <v>0</v>
      </c>
      <c r="Q28" s="110">
        <v>1121</v>
      </c>
      <c r="R28" s="190">
        <f t="shared" si="4"/>
        <v>50482</v>
      </c>
      <c r="S28" s="191"/>
      <c r="U28" s="188"/>
      <c r="V28" s="188"/>
    </row>
    <row r="29" spans="1:22" s="8" customFormat="1" ht="64.5" customHeight="1" x14ac:dyDescent="0.2">
      <c r="A29" s="15">
        <v>10</v>
      </c>
      <c r="B29" s="15" t="s">
        <v>1</v>
      </c>
      <c r="C29" s="15">
        <v>2212</v>
      </c>
      <c r="D29" s="15">
        <v>6121</v>
      </c>
      <c r="E29" s="15">
        <v>61</v>
      </c>
      <c r="F29" s="15">
        <v>12</v>
      </c>
      <c r="G29" s="18">
        <v>60004101083</v>
      </c>
      <c r="H29" s="17" t="s">
        <v>90</v>
      </c>
      <c r="I29" s="70" t="s">
        <v>91</v>
      </c>
      <c r="J29" s="15"/>
      <c r="K29" s="15" t="s">
        <v>50</v>
      </c>
      <c r="L29" s="14">
        <v>25000</v>
      </c>
      <c r="M29" s="13" t="s">
        <v>8</v>
      </c>
      <c r="N29" s="12">
        <v>1702</v>
      </c>
      <c r="O29" s="11">
        <f t="shared" si="3"/>
        <v>1200</v>
      </c>
      <c r="P29" s="9">
        <v>0</v>
      </c>
      <c r="Q29" s="110">
        <v>1200</v>
      </c>
      <c r="R29" s="9">
        <f t="shared" si="4"/>
        <v>22098</v>
      </c>
      <c r="S29" s="205" t="s">
        <v>216</v>
      </c>
      <c r="U29" s="188"/>
      <c r="V29" s="188"/>
    </row>
    <row r="30" spans="1:22" s="8" customFormat="1" ht="64.5" customHeight="1" x14ac:dyDescent="0.2">
      <c r="A30" s="15">
        <v>11</v>
      </c>
      <c r="B30" s="15" t="s">
        <v>11</v>
      </c>
      <c r="C30" s="15">
        <v>2212</v>
      </c>
      <c r="D30" s="15">
        <v>6121</v>
      </c>
      <c r="E30" s="15">
        <v>61</v>
      </c>
      <c r="F30" s="15">
        <v>12</v>
      </c>
      <c r="G30" s="18">
        <v>60004101459</v>
      </c>
      <c r="H30" s="17" t="s">
        <v>114</v>
      </c>
      <c r="I30" s="16" t="s">
        <v>115</v>
      </c>
      <c r="J30" s="15"/>
      <c r="K30" s="15" t="s">
        <v>50</v>
      </c>
      <c r="L30" s="14">
        <v>450000</v>
      </c>
      <c r="M30" s="13" t="s">
        <v>251</v>
      </c>
      <c r="N30" s="12">
        <v>2259</v>
      </c>
      <c r="O30" s="11">
        <f>P30+Q30</f>
        <v>2000</v>
      </c>
      <c r="P30" s="9">
        <v>0</v>
      </c>
      <c r="Q30" s="110">
        <v>2000</v>
      </c>
      <c r="R30" s="9">
        <f>L30-N30-O30</f>
        <v>445741</v>
      </c>
      <c r="S30" s="19"/>
      <c r="U30" s="188"/>
      <c r="V30" s="188"/>
    </row>
    <row r="31" spans="1:22" s="8" customFormat="1" ht="64.5" customHeight="1" x14ac:dyDescent="0.2">
      <c r="A31" s="15">
        <v>12</v>
      </c>
      <c r="B31" s="15" t="s">
        <v>11</v>
      </c>
      <c r="C31" s="15">
        <v>2212</v>
      </c>
      <c r="D31" s="15">
        <v>6121</v>
      </c>
      <c r="E31" s="15">
        <v>61</v>
      </c>
      <c r="F31" s="15">
        <v>12</v>
      </c>
      <c r="G31" s="18">
        <v>60004101460</v>
      </c>
      <c r="H31" s="17" t="s">
        <v>151</v>
      </c>
      <c r="I31" s="16" t="s">
        <v>152</v>
      </c>
      <c r="J31" s="15"/>
      <c r="K31" s="15" t="s">
        <v>250</v>
      </c>
      <c r="L31" s="14">
        <v>25076</v>
      </c>
      <c r="M31" s="13" t="s">
        <v>138</v>
      </c>
      <c r="N31" s="12">
        <v>1528</v>
      </c>
      <c r="O31" s="11">
        <f t="shared" ref="O31" si="5">P31+Q31</f>
        <v>1173</v>
      </c>
      <c r="P31" s="9">
        <v>0</v>
      </c>
      <c r="Q31" s="110">
        <v>1173</v>
      </c>
      <c r="R31" s="9">
        <f t="shared" ref="R31" si="6">L31-N31-O31</f>
        <v>22375</v>
      </c>
      <c r="S31" s="66"/>
      <c r="U31" s="188"/>
      <c r="V31" s="188"/>
    </row>
    <row r="32" spans="1:22" s="38" customFormat="1" ht="25.5" customHeight="1" x14ac:dyDescent="0.3">
      <c r="A32" s="43" t="s">
        <v>92</v>
      </c>
      <c r="B32" s="42"/>
      <c r="C32" s="42"/>
      <c r="D32" s="42"/>
      <c r="E32" s="42"/>
      <c r="F32" s="42"/>
      <c r="G32" s="42"/>
      <c r="H32" s="42"/>
      <c r="I32" s="71"/>
      <c r="J32" s="42"/>
      <c r="K32" s="42"/>
      <c r="L32" s="40">
        <f>SUM(L33:L36)</f>
        <v>44500</v>
      </c>
      <c r="M32" s="41"/>
      <c r="N32" s="40">
        <f>SUM(N33:N36)</f>
        <v>458</v>
      </c>
      <c r="O32" s="40">
        <f>SUM(O33:O36)</f>
        <v>2759</v>
      </c>
      <c r="P32" s="40">
        <f>SUM(P33:P36)</f>
        <v>0</v>
      </c>
      <c r="Q32" s="40">
        <f>SUM(Q33:Q36)</f>
        <v>2759</v>
      </c>
      <c r="R32" s="40">
        <f>SUM(R33:R36)</f>
        <v>41283</v>
      </c>
      <c r="S32" s="39"/>
      <c r="U32" s="313"/>
      <c r="V32" s="313"/>
    </row>
    <row r="33" spans="1:22" ht="57" customHeight="1" x14ac:dyDescent="0.2">
      <c r="A33" s="15">
        <v>1</v>
      </c>
      <c r="B33" s="15" t="s">
        <v>45</v>
      </c>
      <c r="C33" s="15">
        <v>2219</v>
      </c>
      <c r="D33" s="15">
        <v>6121</v>
      </c>
      <c r="E33" s="15">
        <v>61</v>
      </c>
      <c r="F33" s="15">
        <v>12</v>
      </c>
      <c r="G33" s="18">
        <v>60004101517</v>
      </c>
      <c r="H33" s="17" t="s">
        <v>93</v>
      </c>
      <c r="I33" s="16" t="s">
        <v>94</v>
      </c>
      <c r="J33" s="15"/>
      <c r="K33" s="15" t="s">
        <v>50</v>
      </c>
      <c r="L33" s="14">
        <v>25000</v>
      </c>
      <c r="M33" s="20" t="s">
        <v>8</v>
      </c>
      <c r="N33" s="12">
        <v>458</v>
      </c>
      <c r="O33" s="11">
        <f t="shared" ref="O33" si="7">P33+Q33</f>
        <v>259</v>
      </c>
      <c r="P33" s="12">
        <v>0</v>
      </c>
      <c r="Q33" s="111">
        <v>259</v>
      </c>
      <c r="R33" s="14">
        <f t="shared" ref="R33:R34" si="8">L33-N33-O33</f>
        <v>24283</v>
      </c>
      <c r="S33" s="19"/>
      <c r="U33" s="316"/>
      <c r="V33" s="316"/>
    </row>
    <row r="34" spans="1:22" customFormat="1" ht="87.75" customHeight="1" x14ac:dyDescent="0.2">
      <c r="A34" s="15">
        <v>2</v>
      </c>
      <c r="B34" s="15" t="s">
        <v>41</v>
      </c>
      <c r="C34" s="15">
        <v>2219</v>
      </c>
      <c r="D34" s="15">
        <v>6121</v>
      </c>
      <c r="E34" s="15">
        <v>61</v>
      </c>
      <c r="F34" s="15">
        <v>12</v>
      </c>
      <c r="G34" s="160">
        <v>60004101575</v>
      </c>
      <c r="H34" s="17" t="s">
        <v>252</v>
      </c>
      <c r="I34" s="36" t="s">
        <v>253</v>
      </c>
      <c r="J34" s="144"/>
      <c r="K34" s="15" t="s">
        <v>50</v>
      </c>
      <c r="L34" s="14">
        <v>4500</v>
      </c>
      <c r="M34" s="161" t="s">
        <v>249</v>
      </c>
      <c r="N34" s="12">
        <v>0</v>
      </c>
      <c r="O34" s="11">
        <f>P34+Q34</f>
        <v>500</v>
      </c>
      <c r="P34" s="12">
        <v>0</v>
      </c>
      <c r="Q34" s="111">
        <v>500</v>
      </c>
      <c r="R34" s="14">
        <f t="shared" si="8"/>
        <v>4000</v>
      </c>
      <c r="S34" s="147"/>
      <c r="U34" s="314"/>
      <c r="V34" s="314"/>
    </row>
    <row r="35" spans="1:22" customFormat="1" ht="77.25" customHeight="1" x14ac:dyDescent="0.2">
      <c r="A35" s="144">
        <v>3</v>
      </c>
      <c r="B35" s="144" t="s">
        <v>4</v>
      </c>
      <c r="C35" s="144">
        <v>2219</v>
      </c>
      <c r="D35" s="144">
        <v>6121</v>
      </c>
      <c r="E35" s="144">
        <v>61</v>
      </c>
      <c r="F35" s="144">
        <v>12</v>
      </c>
      <c r="G35" s="137">
        <v>60004101710</v>
      </c>
      <c r="H35" s="135" t="s">
        <v>258</v>
      </c>
      <c r="I35" s="155" t="s">
        <v>259</v>
      </c>
      <c r="J35" s="144"/>
      <c r="K35" s="15" t="s">
        <v>50</v>
      </c>
      <c r="L35" s="14">
        <v>15000</v>
      </c>
      <c r="M35" s="161" t="s">
        <v>138</v>
      </c>
      <c r="N35" s="12">
        <v>0</v>
      </c>
      <c r="O35" s="11">
        <f t="shared" ref="O35" si="9">P35+Q35</f>
        <v>2000</v>
      </c>
      <c r="P35" s="12">
        <v>0</v>
      </c>
      <c r="Q35" s="111">
        <v>2000</v>
      </c>
      <c r="R35" s="14">
        <f t="shared" ref="R35" si="10">L35-N35-O35</f>
        <v>13000</v>
      </c>
      <c r="S35" s="147"/>
      <c r="U35" s="314"/>
      <c r="V35" s="314"/>
    </row>
    <row r="36" spans="1:22" ht="45" hidden="1" customHeight="1" x14ac:dyDescent="0.2">
      <c r="A36" s="15">
        <v>5</v>
      </c>
      <c r="B36" s="15" t="s">
        <v>1</v>
      </c>
      <c r="C36" s="15">
        <v>2219</v>
      </c>
      <c r="D36" s="15">
        <v>5166</v>
      </c>
      <c r="E36" s="15">
        <v>51</v>
      </c>
      <c r="F36" s="15">
        <v>12</v>
      </c>
      <c r="G36" s="18">
        <v>60004000000</v>
      </c>
      <c r="H36" s="17" t="s">
        <v>95</v>
      </c>
      <c r="I36" s="36" t="s">
        <v>96</v>
      </c>
      <c r="J36" s="15"/>
      <c r="K36" s="15" t="s">
        <v>50</v>
      </c>
      <c r="L36" s="14">
        <v>0</v>
      </c>
      <c r="M36" s="20"/>
      <c r="N36" s="12"/>
      <c r="O36" s="11">
        <f>P36+Q36</f>
        <v>0</v>
      </c>
      <c r="P36" s="12">
        <v>0</v>
      </c>
      <c r="Q36" s="111">
        <v>0</v>
      </c>
      <c r="R36" s="14">
        <v>0</v>
      </c>
      <c r="S36" s="19"/>
      <c r="U36" s="316"/>
      <c r="V36" s="316"/>
    </row>
    <row r="37" spans="1:22" ht="35.25" customHeight="1" x14ac:dyDescent="0.2">
      <c r="A37" s="34" t="s">
        <v>97</v>
      </c>
      <c r="B37" s="33"/>
      <c r="C37" s="33"/>
      <c r="D37" s="33"/>
      <c r="E37" s="33"/>
      <c r="F37" s="33"/>
      <c r="G37" s="33"/>
      <c r="H37" s="33"/>
      <c r="I37" s="33"/>
      <c r="J37" s="33"/>
      <c r="K37" s="33"/>
      <c r="L37" s="31">
        <f>+L8+L19+L32</f>
        <v>2503590</v>
      </c>
      <c r="M37" s="32"/>
      <c r="N37" s="31">
        <f>+N8+N19+N32</f>
        <v>28873</v>
      </c>
      <c r="O37" s="31">
        <f>+O8+O19+O32</f>
        <v>52653</v>
      </c>
      <c r="P37" s="31">
        <f>+P8+P19+P32</f>
        <v>0</v>
      </c>
      <c r="Q37" s="31">
        <f>+Q8+Q19+Q32</f>
        <v>52653</v>
      </c>
      <c r="R37" s="72">
        <f>+R8+R19+R32</f>
        <v>2450582</v>
      </c>
      <c r="S37" s="30"/>
    </row>
    <row r="38" spans="1:22" s="3" customFormat="1" x14ac:dyDescent="0.2">
      <c r="A38" s="5"/>
      <c r="B38" s="5"/>
      <c r="C38" s="5"/>
      <c r="D38" s="5"/>
      <c r="E38" s="5"/>
      <c r="F38" s="5"/>
      <c r="G38" s="5"/>
      <c r="H38" s="29"/>
      <c r="I38" s="5"/>
      <c r="J38" s="28"/>
      <c r="K38" s="27"/>
      <c r="L38" s="26"/>
      <c r="M38" s="25"/>
      <c r="N38" s="24"/>
      <c r="S38" s="2"/>
      <c r="T38" s="1"/>
    </row>
    <row r="39" spans="1:22" s="3" customFormat="1" ht="43.5" customHeight="1" x14ac:dyDescent="0.2">
      <c r="A39" s="5"/>
      <c r="B39" s="5"/>
      <c r="C39" s="5"/>
      <c r="D39" s="5"/>
      <c r="E39" s="5"/>
      <c r="F39" s="5"/>
      <c r="G39" s="5"/>
      <c r="H39" s="5"/>
      <c r="I39" s="5"/>
      <c r="J39" s="23"/>
      <c r="K39" s="7"/>
      <c r="L39" s="6"/>
      <c r="M39" s="4"/>
      <c r="S39" s="2"/>
      <c r="T39" s="1"/>
    </row>
    <row r="40" spans="1:22" s="3" customFormat="1" ht="43.5" customHeight="1" x14ac:dyDescent="0.2">
      <c r="A40" s="5"/>
      <c r="B40" s="5"/>
      <c r="C40" s="5"/>
      <c r="D40" s="5"/>
      <c r="E40" s="5"/>
      <c r="F40" s="5"/>
      <c r="G40" s="5"/>
      <c r="H40" s="5"/>
      <c r="I40" s="5"/>
      <c r="J40" s="23"/>
      <c r="K40" s="7"/>
      <c r="L40" s="6"/>
      <c r="M40" s="4"/>
      <c r="S40" s="2"/>
      <c r="T40" s="1"/>
    </row>
    <row r="41" spans="1:22" s="3" customFormat="1" ht="48" customHeight="1" x14ac:dyDescent="0.2">
      <c r="A41" s="5"/>
      <c r="B41" s="5"/>
      <c r="C41" s="5"/>
      <c r="D41" s="5"/>
      <c r="E41" s="5"/>
      <c r="F41" s="5"/>
      <c r="G41" s="5"/>
      <c r="H41" s="5"/>
      <c r="I41" s="5"/>
      <c r="J41" s="23"/>
      <c r="K41" s="7"/>
      <c r="L41" s="6"/>
      <c r="M41" s="4"/>
      <c r="S41" s="2"/>
      <c r="T41" s="1"/>
    </row>
    <row r="42" spans="1:22" s="3" customFormat="1" ht="40.5" customHeight="1" x14ac:dyDescent="0.2">
      <c r="A42" s="5"/>
      <c r="B42" s="5"/>
      <c r="C42" s="5"/>
      <c r="D42" s="5"/>
      <c r="E42" s="5"/>
      <c r="F42" s="5"/>
      <c r="G42" s="5"/>
      <c r="H42" s="5"/>
      <c r="I42" s="5"/>
      <c r="J42" s="23"/>
      <c r="K42" s="7"/>
      <c r="L42" s="6"/>
      <c r="M42" s="4"/>
      <c r="S42" s="2"/>
      <c r="T42" s="1"/>
    </row>
    <row r="43" spans="1:22" s="3" customFormat="1" ht="40.5" customHeight="1" x14ac:dyDescent="0.2">
      <c r="A43" s="5"/>
      <c r="B43" s="5"/>
      <c r="C43" s="5"/>
      <c r="D43" s="5"/>
      <c r="E43" s="5"/>
      <c r="F43" s="5"/>
      <c r="G43" s="5"/>
      <c r="H43" s="5"/>
      <c r="I43" s="5"/>
      <c r="J43" s="23"/>
      <c r="K43" s="7"/>
      <c r="L43" s="6"/>
      <c r="M43" s="4"/>
      <c r="S43" s="2"/>
      <c r="T43" s="1"/>
    </row>
    <row r="44" spans="1:22" s="3" customFormat="1" ht="40.5" customHeight="1" x14ac:dyDescent="0.2">
      <c r="A44" s="5"/>
      <c r="B44" s="5"/>
      <c r="C44" s="5"/>
      <c r="D44" s="5"/>
      <c r="E44" s="5"/>
      <c r="F44" s="5"/>
      <c r="G44" s="5"/>
      <c r="H44" s="5"/>
      <c r="I44" s="5"/>
      <c r="J44" s="1"/>
      <c r="K44" s="7"/>
      <c r="L44" s="6"/>
      <c r="M44" s="4"/>
      <c r="S44" s="2"/>
      <c r="T44" s="1"/>
    </row>
    <row r="45" spans="1:22" ht="40.5" customHeight="1" x14ac:dyDescent="0.2"/>
    <row r="46" spans="1:22" ht="40.5" customHeight="1" x14ac:dyDescent="0.2"/>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46" firstPageNumber="127"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opravy&amp;R&amp;"Arial,Kurzíva"&amp;11Strana &amp;P (celkem 205)</oddFooter>
  </headerFooter>
  <rowBreaks count="2" manualBreakCount="2">
    <brk id="22" max="18" man="1"/>
    <brk id="3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36"/>
  <sheetViews>
    <sheetView showGridLines="0" view="pageBreakPreview" zoomScale="70" zoomScaleNormal="66" zoomScaleSheetLayoutView="70" workbookViewId="0">
      <pane ySplit="7" topLeftCell="A8" activePane="bottomLeft" state="frozenSplit"/>
      <selection activeCell="H25" sqref="H25:I25"/>
      <selection pane="bottomLeft" activeCell="P18" sqref="P18"/>
    </sheetView>
  </sheetViews>
  <sheetFormatPr defaultColWidth="9.140625" defaultRowHeight="12.75" outlineLevelCol="1" x14ac:dyDescent="0.2"/>
  <cols>
    <col min="1" max="1" width="5.42578125" style="1" customWidth="1"/>
    <col min="2" max="2" width="4.140625" style="1" customWidth="1"/>
    <col min="3" max="4" width="5.5703125" style="1" hidden="1" customWidth="1" outlineLevel="1"/>
    <col min="5" max="5" width="6.5703125" style="1" customWidth="1" collapsed="1"/>
    <col min="6" max="6" width="3.710937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21" width="14.85546875" style="1" customWidth="1"/>
    <col min="22" max="22" width="17.7109375" style="1" customWidth="1"/>
    <col min="23" max="16384" width="9.140625" style="1"/>
  </cols>
  <sheetData>
    <row r="1" spans="1:22" ht="20.25" x14ac:dyDescent="0.3">
      <c r="A1" s="64" t="s">
        <v>38</v>
      </c>
      <c r="B1" s="61"/>
      <c r="C1" s="61"/>
      <c r="D1" s="61"/>
      <c r="E1" s="61"/>
      <c r="F1" s="61"/>
      <c r="G1" s="61"/>
      <c r="H1" s="63"/>
      <c r="I1" s="62"/>
      <c r="J1" s="61"/>
      <c r="M1" s="60"/>
      <c r="N1" s="59"/>
      <c r="P1" s="59"/>
      <c r="Q1" s="59"/>
      <c r="R1" s="58"/>
      <c r="S1" s="57"/>
      <c r="T1" s="46"/>
    </row>
    <row r="2" spans="1:22" ht="15.75" x14ac:dyDescent="0.25">
      <c r="A2" s="53" t="s">
        <v>37</v>
      </c>
      <c r="B2" s="53"/>
      <c r="C2" s="53"/>
      <c r="D2" s="54"/>
      <c r="E2" s="53"/>
      <c r="F2" s="53"/>
      <c r="G2" s="53"/>
      <c r="H2" s="53" t="s">
        <v>36</v>
      </c>
      <c r="I2" s="56" t="s">
        <v>35</v>
      </c>
      <c r="J2" s="55"/>
      <c r="M2" s="49"/>
      <c r="N2" s="48"/>
      <c r="P2" s="48"/>
      <c r="Q2" s="48"/>
      <c r="R2" s="48"/>
      <c r="S2" s="47"/>
      <c r="T2" s="46"/>
    </row>
    <row r="3" spans="1:22" ht="17.25" customHeight="1" x14ac:dyDescent="0.2">
      <c r="A3" s="53"/>
      <c r="B3" s="53"/>
      <c r="C3" s="53"/>
      <c r="D3" s="54"/>
      <c r="E3" s="53"/>
      <c r="F3" s="53"/>
      <c r="G3" s="53"/>
      <c r="H3" s="53" t="s">
        <v>34</v>
      </c>
      <c r="I3" s="52"/>
      <c r="J3" s="50"/>
      <c r="M3" s="49"/>
      <c r="N3" s="48"/>
      <c r="P3" s="48"/>
      <c r="Q3" s="48"/>
      <c r="S3" s="47"/>
      <c r="T3" s="46"/>
    </row>
    <row r="4" spans="1:22" ht="17.25" customHeight="1" x14ac:dyDescent="0.2">
      <c r="A4" s="50"/>
      <c r="B4" s="50"/>
      <c r="C4" s="50"/>
      <c r="D4" s="50"/>
      <c r="E4" s="50"/>
      <c r="F4" s="50"/>
      <c r="G4" s="50"/>
      <c r="H4" s="50"/>
      <c r="I4" s="51"/>
      <c r="J4" s="50"/>
      <c r="M4" s="49"/>
      <c r="N4" s="48"/>
      <c r="P4" s="48"/>
      <c r="Q4" s="48"/>
      <c r="R4" s="119" t="s">
        <v>33</v>
      </c>
      <c r="S4" s="47"/>
      <c r="T4" s="46"/>
    </row>
    <row r="5" spans="1:22" ht="25.5" customHeight="1" x14ac:dyDescent="0.2">
      <c r="A5" s="343" t="s">
        <v>198</v>
      </c>
      <c r="B5" s="344"/>
      <c r="C5" s="344"/>
      <c r="D5" s="344"/>
      <c r="E5" s="344"/>
      <c r="F5" s="344"/>
      <c r="G5" s="344"/>
      <c r="H5" s="344"/>
      <c r="I5" s="344"/>
      <c r="J5" s="344"/>
      <c r="K5" s="344"/>
      <c r="L5" s="344"/>
      <c r="M5" s="344"/>
      <c r="N5" s="344"/>
      <c r="O5" s="344"/>
      <c r="P5" s="344"/>
      <c r="Q5" s="344"/>
      <c r="R5" s="345"/>
      <c r="S5" s="45"/>
    </row>
    <row r="6" spans="1:22"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2" ht="58.7" customHeight="1" x14ac:dyDescent="0.3">
      <c r="A7" s="346"/>
      <c r="B7" s="346"/>
      <c r="C7" s="347"/>
      <c r="D7" s="347"/>
      <c r="E7" s="349"/>
      <c r="F7" s="347"/>
      <c r="G7" s="347"/>
      <c r="H7" s="347"/>
      <c r="I7" s="339"/>
      <c r="J7" s="350"/>
      <c r="K7" s="339"/>
      <c r="L7" s="339"/>
      <c r="M7" s="339"/>
      <c r="N7" s="340"/>
      <c r="O7" s="44" t="s">
        <v>18</v>
      </c>
      <c r="P7" s="44" t="s">
        <v>17</v>
      </c>
      <c r="Q7" s="44" t="s">
        <v>16</v>
      </c>
      <c r="R7" s="340"/>
      <c r="S7" s="340"/>
      <c r="U7" s="313" t="s">
        <v>386</v>
      </c>
      <c r="V7" s="313"/>
    </row>
    <row r="8" spans="1:22" s="38" customFormat="1" ht="25.5" customHeight="1" x14ac:dyDescent="0.3">
      <c r="A8" s="43" t="s">
        <v>156</v>
      </c>
      <c r="B8" s="42"/>
      <c r="C8" s="42"/>
      <c r="D8" s="42"/>
      <c r="E8" s="42"/>
      <c r="F8" s="42"/>
      <c r="G8" s="42"/>
      <c r="H8" s="42"/>
      <c r="I8" s="42"/>
      <c r="J8" s="42"/>
      <c r="K8" s="42"/>
      <c r="L8" s="40">
        <f>SUM(L9:L9)</f>
        <v>5323</v>
      </c>
      <c r="M8" s="41"/>
      <c r="N8" s="40">
        <f>SUM(N9:N9)</f>
        <v>284</v>
      </c>
      <c r="O8" s="40">
        <f>SUM(O9:O9)</f>
        <v>5039</v>
      </c>
      <c r="P8" s="40">
        <f>SUM(P9:P9)</f>
        <v>0</v>
      </c>
      <c r="Q8" s="40">
        <f>SUM(Q9:Q9)</f>
        <v>5039</v>
      </c>
      <c r="R8" s="40">
        <f>SUM(R9:R9)</f>
        <v>0</v>
      </c>
      <c r="S8" s="39"/>
      <c r="U8" s="188" t="s">
        <v>50</v>
      </c>
      <c r="V8" s="188" t="s">
        <v>14</v>
      </c>
    </row>
    <row r="9" spans="1:22" s="8" customFormat="1" ht="64.5" customHeight="1" x14ac:dyDescent="0.2">
      <c r="A9" s="15">
        <v>1</v>
      </c>
      <c r="B9" s="15" t="s">
        <v>1</v>
      </c>
      <c r="C9" s="15">
        <v>3315</v>
      </c>
      <c r="D9" s="15">
        <v>6121</v>
      </c>
      <c r="E9" s="15">
        <v>61</v>
      </c>
      <c r="F9" s="15">
        <v>13</v>
      </c>
      <c r="G9" s="18">
        <v>60003101634</v>
      </c>
      <c r="H9" s="17" t="s">
        <v>130</v>
      </c>
      <c r="I9" s="16" t="s">
        <v>149</v>
      </c>
      <c r="J9" s="15"/>
      <c r="K9" s="15" t="s">
        <v>14</v>
      </c>
      <c r="L9" s="14">
        <v>5323</v>
      </c>
      <c r="M9" s="13">
        <v>2025</v>
      </c>
      <c r="N9" s="12">
        <v>284</v>
      </c>
      <c r="O9" s="11">
        <f>P9+Q9</f>
        <v>5039</v>
      </c>
      <c r="P9" s="9">
        <v>0</v>
      </c>
      <c r="Q9" s="110">
        <v>5039</v>
      </c>
      <c r="R9" s="9">
        <f>L9-N9-O9</f>
        <v>0</v>
      </c>
      <c r="S9" s="35" t="s">
        <v>199</v>
      </c>
      <c r="U9" s="188" t="s">
        <v>360</v>
      </c>
      <c r="V9" s="188" t="s">
        <v>380</v>
      </c>
    </row>
    <row r="10" spans="1:22" s="38" customFormat="1" ht="25.5" hidden="1" customHeight="1" x14ac:dyDescent="0.3">
      <c r="A10" s="43" t="s">
        <v>160</v>
      </c>
      <c r="B10" s="42"/>
      <c r="C10" s="42"/>
      <c r="D10" s="42"/>
      <c r="E10" s="42"/>
      <c r="F10" s="42"/>
      <c r="G10" s="42"/>
      <c r="H10" s="42"/>
      <c r="I10" s="42"/>
      <c r="J10" s="42"/>
      <c r="K10" s="42"/>
      <c r="L10" s="40">
        <f>SUM(L11:L11)</f>
        <v>0</v>
      </c>
      <c r="M10" s="41"/>
      <c r="N10" s="40">
        <f t="shared" ref="N10:R10" si="0">SUM(N11:N11)</f>
        <v>0</v>
      </c>
      <c r="O10" s="40">
        <f t="shared" si="0"/>
        <v>0</v>
      </c>
      <c r="P10" s="40">
        <f t="shared" si="0"/>
        <v>0</v>
      </c>
      <c r="Q10" s="40">
        <f t="shared" si="0"/>
        <v>0</v>
      </c>
      <c r="R10" s="40">
        <f t="shared" si="0"/>
        <v>0</v>
      </c>
      <c r="S10" s="39"/>
      <c r="U10" s="313"/>
      <c r="V10" s="313"/>
    </row>
    <row r="11" spans="1:22" s="8" customFormat="1" ht="64.5" hidden="1" customHeight="1" x14ac:dyDescent="0.2">
      <c r="A11" s="15"/>
      <c r="B11" s="15"/>
      <c r="C11" s="15"/>
      <c r="D11" s="15"/>
      <c r="E11" s="15"/>
      <c r="F11" s="15"/>
      <c r="G11" s="18"/>
      <c r="H11" s="21"/>
      <c r="I11" s="16"/>
      <c r="J11" s="15"/>
      <c r="K11" s="15"/>
      <c r="L11" s="14"/>
      <c r="M11" s="13"/>
      <c r="N11" s="12"/>
      <c r="O11" s="11">
        <f>P11+Q11</f>
        <v>0</v>
      </c>
      <c r="P11" s="9"/>
      <c r="Q11" s="110"/>
      <c r="R11" s="9">
        <f>L11-N11-O11</f>
        <v>0</v>
      </c>
      <c r="S11" s="244"/>
      <c r="U11" s="188"/>
      <c r="V11" s="188"/>
    </row>
    <row r="12" spans="1:22" s="38" customFormat="1" ht="25.5" customHeight="1" x14ac:dyDescent="0.3">
      <c r="A12" s="43" t="s">
        <v>157</v>
      </c>
      <c r="B12" s="42"/>
      <c r="C12" s="42"/>
      <c r="D12" s="42"/>
      <c r="E12" s="42"/>
      <c r="F12" s="42"/>
      <c r="G12" s="42"/>
      <c r="H12" s="42"/>
      <c r="I12" s="42"/>
      <c r="J12" s="42"/>
      <c r="K12" s="42"/>
      <c r="L12" s="40">
        <f>SUM(L13:L15)</f>
        <v>197941</v>
      </c>
      <c r="M12" s="41"/>
      <c r="N12" s="40">
        <f>SUM(N13:N15)</f>
        <v>2786</v>
      </c>
      <c r="O12" s="40">
        <f>SUM(O13:O15)</f>
        <v>3720</v>
      </c>
      <c r="P12" s="40">
        <f>SUM(P13:P15)</f>
        <v>0</v>
      </c>
      <c r="Q12" s="40">
        <f>SUM(Q13:Q15)</f>
        <v>3720</v>
      </c>
      <c r="R12" s="40">
        <f>SUM(R13:R15)</f>
        <v>191435</v>
      </c>
      <c r="S12" s="39"/>
      <c r="U12" s="313"/>
      <c r="V12" s="313"/>
    </row>
    <row r="13" spans="1:22" ht="39.75" customHeight="1" x14ac:dyDescent="0.2">
      <c r="A13" s="15">
        <v>1</v>
      </c>
      <c r="B13" s="15" t="s">
        <v>1</v>
      </c>
      <c r="C13" s="15">
        <v>3315</v>
      </c>
      <c r="D13" s="15">
        <v>6121</v>
      </c>
      <c r="E13" s="15">
        <v>61</v>
      </c>
      <c r="F13" s="15">
        <v>13</v>
      </c>
      <c r="G13" s="22">
        <v>60003101475</v>
      </c>
      <c r="H13" s="17" t="s">
        <v>7</v>
      </c>
      <c r="I13" s="16" t="s">
        <v>6</v>
      </c>
      <c r="J13" s="15"/>
      <c r="K13" s="15" t="s">
        <v>2</v>
      </c>
      <c r="L13" s="14">
        <v>8397</v>
      </c>
      <c r="M13" s="20" t="s">
        <v>138</v>
      </c>
      <c r="N13" s="12">
        <v>1479</v>
      </c>
      <c r="O13" s="11">
        <f>P13+Q13</f>
        <v>1000</v>
      </c>
      <c r="P13" s="12">
        <v>0</v>
      </c>
      <c r="Q13" s="111">
        <v>1000</v>
      </c>
      <c r="R13" s="14">
        <f>L13-N13-O13</f>
        <v>5918</v>
      </c>
      <c r="S13" s="35"/>
      <c r="U13" s="316" t="s">
        <v>361</v>
      </c>
      <c r="V13" s="316"/>
    </row>
    <row r="14" spans="1:22" ht="42" customHeight="1" x14ac:dyDescent="0.2">
      <c r="A14" s="15">
        <v>2</v>
      </c>
      <c r="B14" s="15" t="s">
        <v>11</v>
      </c>
      <c r="C14" s="15">
        <v>3315</v>
      </c>
      <c r="D14" s="15">
        <v>6121</v>
      </c>
      <c r="E14" s="15">
        <v>61</v>
      </c>
      <c r="F14" s="15">
        <v>13</v>
      </c>
      <c r="G14" s="22">
        <v>60003101516</v>
      </c>
      <c r="H14" s="17" t="s">
        <v>10</v>
      </c>
      <c r="I14" s="36" t="s">
        <v>9</v>
      </c>
      <c r="J14" s="15"/>
      <c r="K14" s="15" t="s">
        <v>2</v>
      </c>
      <c r="L14" s="14">
        <v>159544</v>
      </c>
      <c r="M14" s="20" t="s">
        <v>138</v>
      </c>
      <c r="N14" s="12">
        <v>1307</v>
      </c>
      <c r="O14" s="11">
        <f>P14+Q14</f>
        <v>1920</v>
      </c>
      <c r="P14" s="12">
        <v>0</v>
      </c>
      <c r="Q14" s="111">
        <v>1920</v>
      </c>
      <c r="R14" s="14">
        <f>L14-N14-O14</f>
        <v>156317</v>
      </c>
      <c r="S14" s="19"/>
      <c r="U14" s="316" t="s">
        <v>360</v>
      </c>
      <c r="V14" s="316"/>
    </row>
    <row r="15" spans="1:22" ht="45.75" customHeight="1" x14ac:dyDescent="0.2">
      <c r="A15" s="15">
        <v>3</v>
      </c>
      <c r="B15" s="15" t="s">
        <v>1</v>
      </c>
      <c r="C15" s="15">
        <v>3315</v>
      </c>
      <c r="D15" s="15">
        <v>6121</v>
      </c>
      <c r="E15" s="15">
        <v>61</v>
      </c>
      <c r="F15" s="15">
        <v>13</v>
      </c>
      <c r="G15" s="22">
        <v>60003101772</v>
      </c>
      <c r="H15" s="17" t="s">
        <v>331</v>
      </c>
      <c r="I15" s="36" t="s">
        <v>301</v>
      </c>
      <c r="J15" s="15"/>
      <c r="K15" s="144" t="s">
        <v>2</v>
      </c>
      <c r="L15" s="14">
        <v>30000</v>
      </c>
      <c r="M15" s="20" t="s">
        <v>140</v>
      </c>
      <c r="N15" s="12">
        <v>0</v>
      </c>
      <c r="O15" s="11">
        <f>P15+Q15</f>
        <v>800</v>
      </c>
      <c r="P15" s="12">
        <v>0</v>
      </c>
      <c r="Q15" s="111">
        <v>800</v>
      </c>
      <c r="R15" s="140">
        <f>L15-N15-O15</f>
        <v>29200</v>
      </c>
      <c r="S15" s="19"/>
      <c r="U15" s="316" t="s">
        <v>361</v>
      </c>
      <c r="V15" s="316"/>
    </row>
    <row r="16" spans="1:22" s="215" customFormat="1" ht="25.5" hidden="1" customHeight="1" x14ac:dyDescent="0.3">
      <c r="A16" s="210" t="s">
        <v>224</v>
      </c>
      <c r="B16" s="211"/>
      <c r="C16" s="211"/>
      <c r="D16" s="211"/>
      <c r="E16" s="211"/>
      <c r="F16" s="211"/>
      <c r="G16" s="211"/>
      <c r="H16" s="211"/>
      <c r="I16" s="211"/>
      <c r="J16" s="211"/>
      <c r="K16" s="211"/>
      <c r="L16" s="212">
        <f>SUM(L17:L17)</f>
        <v>0</v>
      </c>
      <c r="M16" s="213"/>
      <c r="N16" s="212">
        <f>SUM(N17:N17)</f>
        <v>0</v>
      </c>
      <c r="O16" s="212">
        <f>SUM(O17:O17)</f>
        <v>0</v>
      </c>
      <c r="P16" s="212">
        <f>SUM(P17:P17)</f>
        <v>0</v>
      </c>
      <c r="Q16" s="212">
        <f>SUM(Q17:Q17)</f>
        <v>0</v>
      </c>
      <c r="R16" s="212">
        <f>SUM(R17:R17)</f>
        <v>0</v>
      </c>
      <c r="S16" s="214"/>
    </row>
    <row r="17" spans="1:20" s="197" customFormat="1" ht="98.25" hidden="1" customHeight="1" x14ac:dyDescent="0.2">
      <c r="A17" s="193">
        <v>1</v>
      </c>
      <c r="B17" s="193" t="s">
        <v>1</v>
      </c>
      <c r="C17" s="193">
        <v>3315</v>
      </c>
      <c r="D17" s="193">
        <v>6121</v>
      </c>
      <c r="E17" s="193">
        <v>61</v>
      </c>
      <c r="F17" s="193">
        <v>10</v>
      </c>
      <c r="G17" s="194">
        <v>60001101690</v>
      </c>
      <c r="H17" s="196" t="s">
        <v>200</v>
      </c>
      <c r="I17" s="195" t="s">
        <v>201</v>
      </c>
      <c r="J17" s="15"/>
      <c r="K17" s="15"/>
      <c r="L17" s="14"/>
      <c r="M17" s="13"/>
      <c r="N17" s="12"/>
      <c r="O17" s="11">
        <f>P17+Q17</f>
        <v>0</v>
      </c>
      <c r="P17" s="9"/>
      <c r="Q17" s="10"/>
      <c r="R17" s="9">
        <f>L17-N17-O17</f>
        <v>0</v>
      </c>
      <c r="S17" s="306" t="s">
        <v>223</v>
      </c>
    </row>
    <row r="18" spans="1:20" ht="35.25" customHeight="1" x14ac:dyDescent="0.2">
      <c r="A18" s="34" t="s">
        <v>5</v>
      </c>
      <c r="B18" s="33"/>
      <c r="C18" s="33"/>
      <c r="D18" s="33"/>
      <c r="E18" s="33"/>
      <c r="F18" s="33"/>
      <c r="G18" s="33"/>
      <c r="H18" s="33"/>
      <c r="I18" s="33"/>
      <c r="J18" s="33"/>
      <c r="K18" s="33"/>
      <c r="L18" s="31">
        <f>+L8+L12+L10+L16</f>
        <v>203264</v>
      </c>
      <c r="M18" s="32"/>
      <c r="N18" s="31">
        <f>+N8+N12+N10+N16</f>
        <v>3070</v>
      </c>
      <c r="O18" s="31">
        <f>+O8+O12+O10+O16</f>
        <v>8759</v>
      </c>
      <c r="P18" s="31">
        <f>+P8+P12+P10+P16</f>
        <v>0</v>
      </c>
      <c r="Q18" s="31">
        <f>+Q8+Q12+Q10+Q16</f>
        <v>8759</v>
      </c>
      <c r="R18" s="31">
        <f>+R8+R12+R10+R16</f>
        <v>191435</v>
      </c>
      <c r="S18" s="30"/>
    </row>
    <row r="19" spans="1:20" s="3" customFormat="1" x14ac:dyDescent="0.2">
      <c r="A19" s="5"/>
      <c r="B19" s="5"/>
      <c r="C19" s="5"/>
      <c r="D19" s="5"/>
      <c r="E19" s="5"/>
      <c r="F19" s="5"/>
      <c r="G19" s="5"/>
      <c r="H19" s="29"/>
      <c r="I19" s="5"/>
      <c r="J19" s="28"/>
      <c r="K19" s="27"/>
      <c r="L19" s="26"/>
      <c r="M19" s="25"/>
      <c r="N19" s="24"/>
      <c r="S19" s="2"/>
      <c r="T19" s="1"/>
    </row>
    <row r="20" spans="1:20" s="3" customFormat="1" ht="97.5" customHeight="1" x14ac:dyDescent="0.2">
      <c r="A20" s="5"/>
      <c r="B20" s="5"/>
      <c r="C20" s="5"/>
      <c r="D20" s="5"/>
      <c r="E20" s="5"/>
      <c r="F20" s="5"/>
      <c r="G20" s="5"/>
      <c r="H20" s="5"/>
      <c r="I20" s="5"/>
      <c r="J20" s="23"/>
      <c r="K20" s="7"/>
      <c r="L20" s="6"/>
      <c r="M20" s="4"/>
      <c r="S20" s="2"/>
      <c r="T20" s="1"/>
    </row>
    <row r="21" spans="1:20" s="3" customFormat="1" ht="97.5" customHeight="1" x14ac:dyDescent="0.2">
      <c r="A21" s="5"/>
      <c r="B21" s="5"/>
      <c r="C21" s="5"/>
      <c r="D21" s="5"/>
      <c r="E21" s="5"/>
      <c r="F21" s="5"/>
      <c r="G21" s="5"/>
      <c r="H21" s="5"/>
      <c r="I21" s="5"/>
      <c r="J21" s="23"/>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1"/>
      <c r="B35" s="1"/>
      <c r="C35" s="1"/>
      <c r="D35" s="1"/>
      <c r="E35" s="1"/>
      <c r="F35" s="1"/>
      <c r="G35" s="1"/>
      <c r="H35" s="1"/>
      <c r="I35" s="1"/>
      <c r="J35" s="1"/>
      <c r="K35" s="5"/>
      <c r="L35" s="6"/>
      <c r="M35" s="4"/>
      <c r="S35" s="2"/>
      <c r="T35" s="1"/>
    </row>
    <row r="36" spans="1:20" s="3" customFormat="1" x14ac:dyDescent="0.2">
      <c r="A36" s="1"/>
      <c r="B36" s="1"/>
      <c r="C36" s="1"/>
      <c r="D36" s="1"/>
      <c r="E36" s="1"/>
      <c r="F36" s="1"/>
      <c r="G36" s="1"/>
      <c r="H36" s="1"/>
      <c r="I36" s="1"/>
      <c r="J36" s="1"/>
      <c r="K36" s="5"/>
      <c r="L36" s="6"/>
      <c r="M36" s="4"/>
      <c r="S36" s="2"/>
      <c r="T36" s="1"/>
    </row>
  </sheetData>
  <mergeCells count="18">
    <mergeCell ref="S6:S7"/>
    <mergeCell ref="J6:J7"/>
    <mergeCell ref="K6:K7"/>
    <mergeCell ref="L6:L7"/>
    <mergeCell ref="M6:M7"/>
    <mergeCell ref="N6:N7"/>
    <mergeCell ref="O6:Q6"/>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47" firstPageNumber="130"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57AC-1BE2-4766-97BD-55A32EC54BA4}">
  <sheetPr>
    <tabColor rgb="FF7030A0"/>
    <pageSetUpPr fitToPage="1"/>
  </sheetPr>
  <dimension ref="A1:T38"/>
  <sheetViews>
    <sheetView showGridLines="0" view="pageBreakPreview" zoomScale="70" zoomScaleNormal="66" zoomScaleSheetLayoutView="70" workbookViewId="0">
      <pane ySplit="7" topLeftCell="A8" activePane="bottomLeft" state="frozenSplit"/>
      <selection activeCell="A13" sqref="A13:B13"/>
      <selection pane="bottomLeft" activeCell="Q9" sqref="Q9:Q11"/>
    </sheetView>
  </sheetViews>
  <sheetFormatPr defaultColWidth="9.140625" defaultRowHeight="12.75" outlineLevelCol="1" x14ac:dyDescent="0.2"/>
  <cols>
    <col min="1" max="1" width="5.42578125" style="256" customWidth="1"/>
    <col min="2" max="2" width="6" style="256" customWidth="1"/>
    <col min="3" max="4" width="5.5703125" style="256" hidden="1" customWidth="1" outlineLevel="1"/>
    <col min="5" max="5" width="6" style="256" customWidth="1" collapsed="1"/>
    <col min="6" max="6" width="6.5703125" style="256" hidden="1" customWidth="1" outlineLevel="1"/>
    <col min="7" max="7" width="13" style="256" hidden="1" customWidth="1" outlineLevel="1"/>
    <col min="8" max="8" width="63.7109375" style="256" customWidth="1" collapsed="1"/>
    <col min="9" max="9" width="66.28515625" style="256" customWidth="1"/>
    <col min="10" max="10" width="7.140625" style="256" customWidth="1"/>
    <col min="11" max="11" width="14.7109375" style="250" customWidth="1"/>
    <col min="12" max="12" width="15" style="251" customWidth="1"/>
    <col min="13" max="13" width="13.7109375" style="281" customWidth="1"/>
    <col min="14" max="14" width="15.140625" style="251" customWidth="1"/>
    <col min="15" max="15" width="14.85546875" style="251" customWidth="1"/>
    <col min="16" max="16" width="13.140625" style="251" customWidth="1"/>
    <col min="17" max="17" width="14.85546875" style="251" customWidth="1"/>
    <col min="18" max="18" width="14.42578125" style="251" customWidth="1"/>
    <col min="19" max="19" width="20.7109375" style="277" customWidth="1"/>
    <col min="20" max="20" width="9.140625" style="256" customWidth="1"/>
    <col min="21" max="16384" width="9.140625" style="256"/>
  </cols>
  <sheetData>
    <row r="1" spans="1:20" ht="20.25" x14ac:dyDescent="0.3">
      <c r="A1" s="247" t="s">
        <v>342</v>
      </c>
      <c r="B1" s="248"/>
      <c r="C1" s="248"/>
      <c r="D1" s="248"/>
      <c r="E1" s="248"/>
      <c r="F1" s="248"/>
      <c r="G1" s="248"/>
      <c r="H1" s="248"/>
      <c r="I1" s="249"/>
      <c r="J1" s="248"/>
      <c r="M1" s="252"/>
      <c r="N1" s="253"/>
      <c r="P1" s="253"/>
      <c r="Q1" s="253"/>
      <c r="R1" s="253"/>
      <c r="S1" s="254"/>
      <c r="T1" s="255"/>
    </row>
    <row r="2" spans="1:20" ht="30" x14ac:dyDescent="0.25">
      <c r="A2" s="257" t="s">
        <v>37</v>
      </c>
      <c r="B2" s="257"/>
      <c r="C2" s="257"/>
      <c r="D2" s="258"/>
      <c r="E2" s="257"/>
      <c r="F2" s="257"/>
      <c r="G2" s="257"/>
      <c r="H2" s="257" t="s">
        <v>343</v>
      </c>
      <c r="I2" s="259" t="s">
        <v>316</v>
      </c>
      <c r="J2" s="260"/>
      <c r="M2" s="261"/>
      <c r="N2" s="262"/>
      <c r="P2" s="262"/>
      <c r="Q2" s="262"/>
      <c r="R2" s="353"/>
      <c r="S2" s="353"/>
      <c r="T2" s="255"/>
    </row>
    <row r="3" spans="1:20" ht="17.25" customHeight="1" x14ac:dyDescent="0.2">
      <c r="A3" s="257"/>
      <c r="B3" s="257"/>
      <c r="C3" s="257"/>
      <c r="D3" s="258"/>
      <c r="E3" s="257"/>
      <c r="F3" s="257"/>
      <c r="G3" s="257"/>
      <c r="H3" s="257" t="s">
        <v>34</v>
      </c>
      <c r="I3" s="263"/>
      <c r="J3" s="264"/>
      <c r="M3" s="261"/>
      <c r="N3" s="262"/>
      <c r="P3" s="262"/>
      <c r="Q3" s="262"/>
      <c r="S3" s="265"/>
      <c r="T3" s="255"/>
    </row>
    <row r="4" spans="1:20" ht="17.25" customHeight="1" x14ac:dyDescent="0.2">
      <c r="A4" s="264"/>
      <c r="B4" s="264"/>
      <c r="C4" s="264"/>
      <c r="D4" s="264"/>
      <c r="E4" s="264"/>
      <c r="F4" s="264"/>
      <c r="G4" s="264"/>
      <c r="H4" s="264"/>
      <c r="I4" s="266"/>
      <c r="J4" s="264"/>
      <c r="M4" s="261"/>
      <c r="N4" s="262"/>
      <c r="P4" s="262"/>
      <c r="Q4" s="262"/>
      <c r="R4" s="267" t="s">
        <v>33</v>
      </c>
      <c r="S4" s="265"/>
      <c r="T4" s="255"/>
    </row>
    <row r="5" spans="1:20" ht="25.5" customHeight="1" x14ac:dyDescent="0.2">
      <c r="A5" s="343" t="s">
        <v>317</v>
      </c>
      <c r="B5" s="344"/>
      <c r="C5" s="344"/>
      <c r="D5" s="344"/>
      <c r="E5" s="344"/>
      <c r="F5" s="344"/>
      <c r="G5" s="344"/>
      <c r="H5" s="344"/>
      <c r="I5" s="344"/>
      <c r="J5" s="344"/>
      <c r="K5" s="344"/>
      <c r="L5" s="344"/>
      <c r="M5" s="344"/>
      <c r="N5" s="344"/>
      <c r="O5" s="344"/>
      <c r="P5" s="344"/>
      <c r="Q5" s="344"/>
      <c r="R5" s="345"/>
      <c r="S5" s="268"/>
    </row>
    <row r="6" spans="1:20"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0" ht="58.7" customHeight="1" x14ac:dyDescent="0.2">
      <c r="A7" s="346"/>
      <c r="B7" s="346"/>
      <c r="C7" s="347"/>
      <c r="D7" s="347"/>
      <c r="E7" s="349"/>
      <c r="F7" s="347"/>
      <c r="G7" s="347"/>
      <c r="H7" s="347"/>
      <c r="I7" s="339"/>
      <c r="J7" s="350"/>
      <c r="K7" s="339"/>
      <c r="L7" s="339"/>
      <c r="M7" s="339"/>
      <c r="N7" s="340"/>
      <c r="O7" s="44" t="s">
        <v>18</v>
      </c>
      <c r="P7" s="44" t="s">
        <v>17</v>
      </c>
      <c r="Q7" s="44" t="s">
        <v>318</v>
      </c>
      <c r="R7" s="340"/>
      <c r="S7" s="340"/>
    </row>
    <row r="8" spans="1:20" s="170" customFormat="1" ht="25.5" customHeight="1" x14ac:dyDescent="0.3">
      <c r="A8" s="43" t="s">
        <v>15</v>
      </c>
      <c r="B8" s="42"/>
      <c r="C8" s="42"/>
      <c r="D8" s="42"/>
      <c r="E8" s="42"/>
      <c r="F8" s="42"/>
      <c r="G8" s="42"/>
      <c r="H8" s="42"/>
      <c r="I8" s="42"/>
      <c r="J8" s="42"/>
      <c r="K8" s="42"/>
      <c r="L8" s="40">
        <f>SUM(L9:L11)</f>
        <v>6857</v>
      </c>
      <c r="M8" s="41"/>
      <c r="N8" s="40">
        <f>SUM(N9:N11)</f>
        <v>4252</v>
      </c>
      <c r="O8" s="40">
        <f>SUM(O9:O11)</f>
        <v>2605</v>
      </c>
      <c r="P8" s="40">
        <f>SUM(P9:P11)</f>
        <v>0</v>
      </c>
      <c r="Q8" s="40">
        <f>SUM(Q9:Q11)</f>
        <v>2605</v>
      </c>
      <c r="R8" s="40">
        <f>SUM(R9:R11)</f>
        <v>0</v>
      </c>
      <c r="S8" s="39"/>
    </row>
    <row r="9" spans="1:20" ht="64.5" customHeight="1" x14ac:dyDescent="0.2">
      <c r="A9" s="144">
        <v>1</v>
      </c>
      <c r="B9" s="144" t="s">
        <v>1</v>
      </c>
      <c r="C9" s="144">
        <v>3523</v>
      </c>
      <c r="D9" s="144">
        <v>6351</v>
      </c>
      <c r="E9" s="144">
        <v>63</v>
      </c>
      <c r="F9" s="144">
        <v>14</v>
      </c>
      <c r="G9" s="154">
        <v>66014001700</v>
      </c>
      <c r="H9" s="135" t="s">
        <v>319</v>
      </c>
      <c r="I9" s="155" t="s">
        <v>320</v>
      </c>
      <c r="J9" s="144"/>
      <c r="K9" s="144" t="s">
        <v>14</v>
      </c>
      <c r="L9" s="136">
        <v>3860</v>
      </c>
      <c r="M9" s="269" t="s">
        <v>321</v>
      </c>
      <c r="N9" s="138">
        <v>2360</v>
      </c>
      <c r="O9" s="139">
        <f>P9+Q9</f>
        <v>1500</v>
      </c>
      <c r="P9" s="138">
        <v>0</v>
      </c>
      <c r="Q9" s="111">
        <v>1500</v>
      </c>
      <c r="R9" s="136">
        <f>L9-N9-O9</f>
        <v>0</v>
      </c>
      <c r="S9" s="147"/>
    </row>
    <row r="10" spans="1:20" s="270" customFormat="1" ht="60" customHeight="1" x14ac:dyDescent="0.2">
      <c r="A10" s="144">
        <v>2</v>
      </c>
      <c r="B10" s="144" t="s">
        <v>1</v>
      </c>
      <c r="C10" s="144">
        <v>3523</v>
      </c>
      <c r="D10" s="144">
        <v>6351</v>
      </c>
      <c r="E10" s="144">
        <v>63</v>
      </c>
      <c r="F10" s="144">
        <v>14</v>
      </c>
      <c r="G10" s="154">
        <v>66014001700</v>
      </c>
      <c r="H10" s="135" t="s">
        <v>322</v>
      </c>
      <c r="I10" s="155" t="s">
        <v>323</v>
      </c>
      <c r="J10" s="144"/>
      <c r="K10" s="144" t="s">
        <v>14</v>
      </c>
      <c r="L10" s="136">
        <v>1000</v>
      </c>
      <c r="M10" s="154" t="s">
        <v>40</v>
      </c>
      <c r="N10" s="138">
        <v>500</v>
      </c>
      <c r="O10" s="139">
        <f>P10+Q10</f>
        <v>500</v>
      </c>
      <c r="P10" s="140">
        <v>0</v>
      </c>
      <c r="Q10" s="110">
        <v>500</v>
      </c>
      <c r="R10" s="140">
        <f>L10-N10-O10</f>
        <v>0</v>
      </c>
      <c r="S10" s="147"/>
    </row>
    <row r="11" spans="1:20" s="270" customFormat="1" ht="69.75" customHeight="1" x14ac:dyDescent="0.2">
      <c r="A11" s="144">
        <v>3</v>
      </c>
      <c r="B11" s="144" t="s">
        <v>1</v>
      </c>
      <c r="C11" s="144">
        <v>3523</v>
      </c>
      <c r="D11" s="144">
        <v>6351</v>
      </c>
      <c r="E11" s="144">
        <v>63</v>
      </c>
      <c r="F11" s="144">
        <v>14</v>
      </c>
      <c r="G11" s="154">
        <v>66014001700</v>
      </c>
      <c r="H11" s="135" t="s">
        <v>324</v>
      </c>
      <c r="I11" s="155" t="s">
        <v>325</v>
      </c>
      <c r="J11" s="144"/>
      <c r="K11" s="144" t="s">
        <v>14</v>
      </c>
      <c r="L11" s="136">
        <v>1997</v>
      </c>
      <c r="M11" s="154" t="s">
        <v>40</v>
      </c>
      <c r="N11" s="138">
        <v>1392</v>
      </c>
      <c r="O11" s="139">
        <f>P11+Q11</f>
        <v>605</v>
      </c>
      <c r="P11" s="140">
        <v>0</v>
      </c>
      <c r="Q11" s="110">
        <v>605</v>
      </c>
      <c r="R11" s="140">
        <f>L11-N11-O11</f>
        <v>0</v>
      </c>
      <c r="S11" s="147"/>
    </row>
    <row r="12" spans="1:20" s="170" customFormat="1" ht="25.5" hidden="1" customHeight="1" x14ac:dyDescent="0.3">
      <c r="A12" s="43" t="s">
        <v>13</v>
      </c>
      <c r="B12" s="42"/>
      <c r="C12" s="42"/>
      <c r="D12" s="42"/>
      <c r="E12" s="42"/>
      <c r="F12" s="42"/>
      <c r="G12" s="42"/>
      <c r="H12" s="42"/>
      <c r="I12" s="42"/>
      <c r="J12" s="42"/>
      <c r="K12" s="42"/>
      <c r="L12" s="40">
        <f>SUM(L13:L15)</f>
        <v>0</v>
      </c>
      <c r="M12" s="40"/>
      <c r="N12" s="40">
        <f>SUM(N13:N15)</f>
        <v>0</v>
      </c>
      <c r="O12" s="40">
        <f>SUM(O13:O15)</f>
        <v>0</v>
      </c>
      <c r="P12" s="40">
        <f>SUM(P13:P15)</f>
        <v>0</v>
      </c>
      <c r="Q12" s="40">
        <f>SUM(Q13:Q15)</f>
        <v>0</v>
      </c>
      <c r="R12" s="40">
        <f>SUM(R13:R15)</f>
        <v>0</v>
      </c>
      <c r="S12" s="39"/>
    </row>
    <row r="13" spans="1:20" s="270" customFormat="1" ht="64.5" hidden="1" customHeight="1" x14ac:dyDescent="0.2">
      <c r="A13" s="144"/>
      <c r="B13" s="144"/>
      <c r="C13" s="144"/>
      <c r="D13" s="144"/>
      <c r="E13" s="144"/>
      <c r="F13" s="144"/>
      <c r="G13" s="154"/>
      <c r="H13" s="135"/>
      <c r="I13" s="155"/>
      <c r="J13" s="144"/>
      <c r="K13" s="144"/>
      <c r="L13" s="136"/>
      <c r="M13" s="154"/>
      <c r="N13" s="138"/>
      <c r="O13" s="139"/>
      <c r="P13" s="140"/>
      <c r="Q13" s="110"/>
      <c r="R13" s="140"/>
      <c r="S13" s="147"/>
    </row>
    <row r="14" spans="1:20" ht="64.5" hidden="1" customHeight="1" x14ac:dyDescent="0.2">
      <c r="A14" s="144"/>
      <c r="B14" s="144"/>
      <c r="C14" s="144"/>
      <c r="D14" s="144"/>
      <c r="E14" s="144"/>
      <c r="F14" s="144"/>
      <c r="G14" s="154"/>
      <c r="H14" s="135"/>
      <c r="I14" s="155"/>
      <c r="J14" s="144"/>
      <c r="K14" s="144"/>
      <c r="L14" s="136"/>
      <c r="M14" s="269"/>
      <c r="N14" s="138"/>
      <c r="O14" s="139"/>
      <c r="P14" s="138"/>
      <c r="Q14" s="111"/>
      <c r="R14" s="136"/>
      <c r="S14" s="147"/>
    </row>
    <row r="15" spans="1:20" s="270" customFormat="1" ht="64.5" hidden="1" customHeight="1" x14ac:dyDescent="0.2">
      <c r="A15" s="144"/>
      <c r="B15" s="144"/>
      <c r="C15" s="144"/>
      <c r="D15" s="144"/>
      <c r="E15" s="144"/>
      <c r="F15" s="144"/>
      <c r="G15" s="154"/>
      <c r="H15" s="135"/>
      <c r="I15" s="155"/>
      <c r="J15" s="144"/>
      <c r="K15" s="144"/>
      <c r="L15" s="136"/>
      <c r="M15" s="154"/>
      <c r="N15" s="138"/>
      <c r="O15" s="139"/>
      <c r="P15" s="140"/>
      <c r="Q15" s="110"/>
      <c r="R15" s="140"/>
      <c r="S15" s="147"/>
    </row>
    <row r="16" spans="1:20" ht="35.25" customHeight="1" x14ac:dyDescent="0.2">
      <c r="A16" s="351" t="s">
        <v>326</v>
      </c>
      <c r="B16" s="352"/>
      <c r="C16" s="352"/>
      <c r="D16" s="352"/>
      <c r="E16" s="352"/>
      <c r="F16" s="352"/>
      <c r="G16" s="352"/>
      <c r="H16" s="352"/>
      <c r="I16" s="352"/>
      <c r="J16" s="246"/>
      <c r="K16" s="246"/>
      <c r="L16" s="31">
        <f>+L8+L12</f>
        <v>6857</v>
      </c>
      <c r="M16" s="32"/>
      <c r="N16" s="31">
        <f>+N8+N12</f>
        <v>4252</v>
      </c>
      <c r="O16" s="31">
        <f>+O8+O12</f>
        <v>2605</v>
      </c>
      <c r="P16" s="31">
        <f>+P8+P12</f>
        <v>0</v>
      </c>
      <c r="Q16" s="31">
        <f>+Q8+Q12</f>
        <v>2605</v>
      </c>
      <c r="R16" s="31">
        <f>+R8+R12</f>
        <v>0</v>
      </c>
      <c r="S16" s="30"/>
    </row>
    <row r="17" spans="1:20" s="251" customFormat="1" x14ac:dyDescent="0.2">
      <c r="A17" s="250"/>
      <c r="B17" s="250"/>
      <c r="C17" s="250"/>
      <c r="D17" s="250"/>
      <c r="E17" s="250"/>
      <c r="F17" s="250"/>
      <c r="G17" s="250"/>
      <c r="H17" s="271"/>
      <c r="I17" s="250"/>
      <c r="J17" s="272"/>
      <c r="K17" s="273"/>
      <c r="L17" s="274"/>
      <c r="M17" s="275"/>
      <c r="N17" s="276"/>
      <c r="S17" s="277"/>
      <c r="T17" s="256"/>
    </row>
    <row r="18" spans="1:20" s="251" customFormat="1" x14ac:dyDescent="0.2">
      <c r="A18" s="250"/>
      <c r="B18" s="250"/>
      <c r="C18" s="250"/>
      <c r="D18" s="250"/>
      <c r="E18" s="250"/>
      <c r="F18" s="250"/>
      <c r="G18" s="250"/>
      <c r="H18" s="250"/>
      <c r="I18" s="250"/>
      <c r="J18" s="278"/>
      <c r="K18" s="279"/>
      <c r="L18" s="280"/>
      <c r="M18" s="281"/>
      <c r="S18" s="277"/>
      <c r="T18" s="256"/>
    </row>
    <row r="19" spans="1:20" s="251" customFormat="1" x14ac:dyDescent="0.2">
      <c r="A19" s="250"/>
      <c r="B19" s="250"/>
      <c r="C19" s="250"/>
      <c r="D19" s="250"/>
      <c r="E19" s="250"/>
      <c r="F19" s="250"/>
      <c r="G19" s="250"/>
      <c r="H19" s="250"/>
      <c r="I19" s="250"/>
      <c r="J19" s="278"/>
      <c r="K19" s="279"/>
      <c r="L19" s="280"/>
      <c r="M19" s="281"/>
      <c r="S19" s="277"/>
      <c r="T19" s="256"/>
    </row>
    <row r="20" spans="1:20" s="251" customFormat="1" x14ac:dyDescent="0.2">
      <c r="A20" s="250"/>
      <c r="B20" s="250"/>
      <c r="C20" s="250"/>
      <c r="D20" s="250"/>
      <c r="E20" s="250"/>
      <c r="F20" s="250"/>
      <c r="G20" s="250"/>
      <c r="H20" s="250"/>
      <c r="I20" s="250"/>
      <c r="J20" s="256"/>
      <c r="K20" s="279"/>
      <c r="L20" s="280"/>
      <c r="M20" s="281"/>
      <c r="S20" s="277"/>
      <c r="T20" s="256"/>
    </row>
    <row r="21" spans="1:20" s="251" customFormat="1" x14ac:dyDescent="0.2">
      <c r="A21" s="250"/>
      <c r="B21" s="250"/>
      <c r="C21" s="250"/>
      <c r="D21" s="250"/>
      <c r="E21" s="250"/>
      <c r="F21" s="250"/>
      <c r="G21" s="250"/>
      <c r="H21" s="250"/>
      <c r="I21" s="250"/>
      <c r="J21" s="256"/>
      <c r="K21" s="279"/>
      <c r="L21" s="280"/>
      <c r="M21" s="281"/>
      <c r="S21" s="277"/>
      <c r="T21" s="256"/>
    </row>
    <row r="22" spans="1:20" s="251" customFormat="1" x14ac:dyDescent="0.2">
      <c r="A22" s="250"/>
      <c r="B22" s="250"/>
      <c r="C22" s="250"/>
      <c r="D22" s="250"/>
      <c r="E22" s="250"/>
      <c r="F22" s="250"/>
      <c r="G22" s="250"/>
      <c r="H22" s="250"/>
      <c r="I22" s="250"/>
      <c r="J22" s="256"/>
      <c r="K22" s="279"/>
      <c r="L22" s="280"/>
      <c r="M22" s="281"/>
      <c r="S22" s="277"/>
      <c r="T22" s="256"/>
    </row>
    <row r="23" spans="1:20" s="251" customFormat="1" x14ac:dyDescent="0.2">
      <c r="A23" s="250"/>
      <c r="B23" s="250"/>
      <c r="C23" s="250"/>
      <c r="D23" s="250"/>
      <c r="E23" s="250"/>
      <c r="F23" s="250"/>
      <c r="G23" s="250"/>
      <c r="H23" s="250"/>
      <c r="I23" s="250"/>
      <c r="J23" s="256"/>
      <c r="K23" s="279"/>
      <c r="L23" s="280"/>
      <c r="M23" s="281"/>
      <c r="S23" s="277"/>
      <c r="T23" s="256"/>
    </row>
    <row r="24" spans="1:20" s="251" customFormat="1" x14ac:dyDescent="0.2">
      <c r="A24" s="250"/>
      <c r="B24" s="250"/>
      <c r="C24" s="250"/>
      <c r="D24" s="250"/>
      <c r="E24" s="250"/>
      <c r="F24" s="250"/>
      <c r="G24" s="250"/>
      <c r="H24" s="250"/>
      <c r="I24" s="250"/>
      <c r="J24" s="256"/>
      <c r="K24" s="279"/>
      <c r="L24" s="280"/>
      <c r="M24" s="281"/>
      <c r="S24" s="277"/>
      <c r="T24" s="256"/>
    </row>
    <row r="25" spans="1:20" s="251" customFormat="1" x14ac:dyDescent="0.2">
      <c r="A25" s="250"/>
      <c r="B25" s="250"/>
      <c r="C25" s="250"/>
      <c r="D25" s="250"/>
      <c r="E25" s="250"/>
      <c r="F25" s="250"/>
      <c r="G25" s="250"/>
      <c r="H25" s="250"/>
      <c r="I25" s="250"/>
      <c r="J25" s="256"/>
      <c r="K25" s="279"/>
      <c r="L25" s="280"/>
      <c r="M25" s="281"/>
      <c r="S25" s="277"/>
      <c r="T25" s="256"/>
    </row>
    <row r="26" spans="1:20" s="251" customFormat="1" x14ac:dyDescent="0.2">
      <c r="A26" s="250"/>
      <c r="B26" s="250"/>
      <c r="C26" s="250"/>
      <c r="D26" s="250"/>
      <c r="E26" s="250"/>
      <c r="F26" s="250"/>
      <c r="G26" s="250"/>
      <c r="H26" s="250"/>
      <c r="I26" s="250"/>
      <c r="J26" s="256"/>
      <c r="K26" s="279"/>
      <c r="L26" s="280"/>
      <c r="M26" s="281"/>
      <c r="S26" s="277"/>
      <c r="T26" s="256"/>
    </row>
    <row r="27" spans="1:20" s="251" customFormat="1" x14ac:dyDescent="0.2">
      <c r="A27" s="250"/>
      <c r="B27" s="250"/>
      <c r="C27" s="250"/>
      <c r="D27" s="250"/>
      <c r="E27" s="250"/>
      <c r="F27" s="250"/>
      <c r="G27" s="250"/>
      <c r="H27" s="250"/>
      <c r="I27" s="250"/>
      <c r="J27" s="256"/>
      <c r="K27" s="279"/>
      <c r="L27" s="280"/>
      <c r="M27" s="281"/>
      <c r="S27" s="277"/>
      <c r="T27" s="256"/>
    </row>
    <row r="28" spans="1:20" s="251" customFormat="1" x14ac:dyDescent="0.2">
      <c r="A28" s="250"/>
      <c r="B28" s="250"/>
      <c r="C28" s="250"/>
      <c r="D28" s="250"/>
      <c r="E28" s="250"/>
      <c r="F28" s="250"/>
      <c r="G28" s="250"/>
      <c r="H28" s="250"/>
      <c r="I28" s="250"/>
      <c r="J28" s="256"/>
      <c r="K28" s="279"/>
      <c r="L28" s="280"/>
      <c r="M28" s="281"/>
      <c r="S28" s="277"/>
      <c r="T28" s="256"/>
    </row>
    <row r="29" spans="1:20" s="251" customFormat="1" x14ac:dyDescent="0.2">
      <c r="A29" s="250"/>
      <c r="B29" s="250"/>
      <c r="C29" s="250"/>
      <c r="D29" s="250"/>
      <c r="E29" s="250"/>
      <c r="F29" s="250"/>
      <c r="G29" s="250"/>
      <c r="H29" s="250"/>
      <c r="I29" s="250"/>
      <c r="J29" s="256"/>
      <c r="K29" s="279"/>
      <c r="L29" s="280"/>
      <c r="M29" s="281"/>
      <c r="S29" s="277"/>
      <c r="T29" s="256"/>
    </row>
    <row r="30" spans="1:20" s="251" customFormat="1" x14ac:dyDescent="0.2">
      <c r="A30" s="250"/>
      <c r="B30" s="250"/>
      <c r="C30" s="250"/>
      <c r="D30" s="250"/>
      <c r="E30" s="250"/>
      <c r="F30" s="250"/>
      <c r="G30" s="250"/>
      <c r="H30" s="250"/>
      <c r="I30" s="250"/>
      <c r="J30" s="256"/>
      <c r="K30" s="279"/>
      <c r="L30" s="280"/>
      <c r="M30" s="281"/>
      <c r="S30" s="277"/>
      <c r="T30" s="256"/>
    </row>
    <row r="31" spans="1:20" s="251" customFormat="1" x14ac:dyDescent="0.2">
      <c r="A31" s="250"/>
      <c r="B31" s="250"/>
      <c r="C31" s="250"/>
      <c r="D31" s="250"/>
      <c r="E31" s="250"/>
      <c r="F31" s="250"/>
      <c r="G31" s="250"/>
      <c r="H31" s="250"/>
      <c r="I31" s="250"/>
      <c r="J31" s="256"/>
      <c r="K31" s="279"/>
      <c r="L31" s="280"/>
      <c r="M31" s="281"/>
      <c r="S31" s="277"/>
      <c r="T31" s="256"/>
    </row>
    <row r="32" spans="1:20" s="251" customFormat="1" x14ac:dyDescent="0.2">
      <c r="A32" s="250"/>
      <c r="B32" s="250"/>
      <c r="C32" s="250"/>
      <c r="D32" s="250"/>
      <c r="E32" s="250"/>
      <c r="F32" s="250"/>
      <c r="G32" s="250"/>
      <c r="H32" s="250"/>
      <c r="I32" s="250"/>
      <c r="J32" s="256"/>
      <c r="K32" s="279"/>
      <c r="L32" s="280"/>
      <c r="M32" s="281"/>
      <c r="S32" s="277"/>
      <c r="T32" s="256"/>
    </row>
    <row r="33" spans="1:20" s="251" customFormat="1" x14ac:dyDescent="0.2">
      <c r="A33" s="250"/>
      <c r="B33" s="250"/>
      <c r="C33" s="250"/>
      <c r="D33" s="250"/>
      <c r="E33" s="250"/>
      <c r="F33" s="250"/>
      <c r="G33" s="250"/>
      <c r="H33" s="250"/>
      <c r="I33" s="250"/>
      <c r="J33" s="256"/>
      <c r="K33" s="279"/>
      <c r="L33" s="280"/>
      <c r="M33" s="281"/>
      <c r="S33" s="277"/>
      <c r="T33" s="256"/>
    </row>
    <row r="34" spans="1:20" s="251" customFormat="1" x14ac:dyDescent="0.2">
      <c r="A34" s="250"/>
      <c r="B34" s="250"/>
      <c r="C34" s="250"/>
      <c r="D34" s="250"/>
      <c r="E34" s="250"/>
      <c r="F34" s="250"/>
      <c r="G34" s="250"/>
      <c r="H34" s="250"/>
      <c r="I34" s="250"/>
      <c r="J34" s="256"/>
      <c r="K34" s="279"/>
      <c r="L34" s="280"/>
      <c r="M34" s="281"/>
      <c r="S34" s="277"/>
      <c r="T34" s="256"/>
    </row>
    <row r="35" spans="1:20" s="251" customFormat="1" x14ac:dyDescent="0.2">
      <c r="A35" s="250"/>
      <c r="B35" s="250"/>
      <c r="C35" s="250"/>
      <c r="D35" s="250"/>
      <c r="E35" s="250"/>
      <c r="F35" s="250"/>
      <c r="G35" s="250"/>
      <c r="H35" s="250"/>
      <c r="I35" s="250"/>
      <c r="J35" s="256"/>
      <c r="K35" s="279"/>
      <c r="L35" s="280"/>
      <c r="M35" s="281"/>
      <c r="S35" s="277"/>
      <c r="T35" s="256"/>
    </row>
    <row r="36" spans="1:20" s="251" customFormat="1" x14ac:dyDescent="0.2">
      <c r="A36" s="250"/>
      <c r="B36" s="250"/>
      <c r="C36" s="250"/>
      <c r="D36" s="250"/>
      <c r="E36" s="250"/>
      <c r="F36" s="250"/>
      <c r="G36" s="250"/>
      <c r="H36" s="250"/>
      <c r="I36" s="250"/>
      <c r="J36" s="256"/>
      <c r="K36" s="279"/>
      <c r="L36" s="280"/>
      <c r="M36" s="281"/>
      <c r="S36" s="277"/>
      <c r="T36" s="256"/>
    </row>
    <row r="37" spans="1:20" s="251" customFormat="1" x14ac:dyDescent="0.2">
      <c r="A37" s="256"/>
      <c r="B37" s="256"/>
      <c r="C37" s="256"/>
      <c r="D37" s="256"/>
      <c r="E37" s="256"/>
      <c r="F37" s="256"/>
      <c r="G37" s="256"/>
      <c r="H37" s="256"/>
      <c r="I37" s="256"/>
      <c r="J37" s="256"/>
      <c r="K37" s="250"/>
      <c r="L37" s="280"/>
      <c r="M37" s="281"/>
      <c r="S37" s="277"/>
      <c r="T37" s="256"/>
    </row>
    <row r="38" spans="1:20" s="251" customFormat="1" x14ac:dyDescent="0.2">
      <c r="A38" s="256"/>
      <c r="B38" s="256"/>
      <c r="C38" s="256"/>
      <c r="D38" s="256"/>
      <c r="E38" s="256"/>
      <c r="F38" s="256"/>
      <c r="G38" s="256"/>
      <c r="H38" s="256"/>
      <c r="I38" s="256"/>
      <c r="J38" s="256"/>
      <c r="K38" s="250"/>
      <c r="L38" s="280"/>
      <c r="M38" s="281"/>
      <c r="S38" s="277"/>
      <c r="T38" s="256"/>
    </row>
  </sheetData>
  <mergeCells count="20">
    <mergeCell ref="R2:S2"/>
    <mergeCell ref="A5:R5"/>
    <mergeCell ref="A6:A7"/>
    <mergeCell ref="B6:B7"/>
    <mergeCell ref="C6:C7"/>
    <mergeCell ref="D6:D7"/>
    <mergeCell ref="E6:E7"/>
    <mergeCell ref="F6:F7"/>
    <mergeCell ref="G6:G7"/>
    <mergeCell ref="H6:H7"/>
    <mergeCell ref="O6:Q6"/>
    <mergeCell ref="R6:R7"/>
    <mergeCell ref="S6:S7"/>
    <mergeCell ref="M6:M7"/>
    <mergeCell ref="N6:N7"/>
    <mergeCell ref="A16:I16"/>
    <mergeCell ref="I6:I7"/>
    <mergeCell ref="J6:J7"/>
    <mergeCell ref="K6:K7"/>
    <mergeCell ref="L6:L7"/>
  </mergeCells>
  <pageMargins left="0.23622047244094491" right="0.23622047244094491" top="0.74803149606299213" bottom="0.74803149606299213" header="0.31496062992125984" footer="0.31496062992125984"/>
  <pageSetup paperSize="9" scale="50" firstPageNumber="131"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V38"/>
  <sheetViews>
    <sheetView showGridLines="0" view="pageBreakPreview" zoomScale="70" zoomScaleNormal="66" zoomScaleSheetLayoutView="70" workbookViewId="0">
      <pane ySplit="7" topLeftCell="A8" activePane="bottomLeft" state="frozenSplit"/>
      <selection activeCell="H25" sqref="H25:I25"/>
      <selection pane="bottomLeft" activeCell="P11" sqref="P11"/>
    </sheetView>
  </sheetViews>
  <sheetFormatPr defaultColWidth="9.140625" defaultRowHeight="12.75" outlineLevelCol="1" x14ac:dyDescent="0.2"/>
  <cols>
    <col min="1" max="1" width="5.42578125" style="1" customWidth="1"/>
    <col min="2" max="2" width="6" style="1" customWidth="1"/>
    <col min="3" max="4" width="5.5703125" style="1" hidden="1" customWidth="1" outlineLevel="1"/>
    <col min="5" max="5" width="6" style="1" customWidth="1" collapsed="1"/>
    <col min="6" max="6" width="6.5703125" style="1" hidden="1" customWidth="1" outlineLevel="1"/>
    <col min="7" max="7" width="13" style="1" hidden="1" customWidth="1" outlineLevel="1"/>
    <col min="8" max="8" width="70.7109375" style="1" customWidth="1" collapsed="1"/>
    <col min="9" max="9" width="70.7109375" style="1" customWidth="1"/>
    <col min="10" max="10" width="7.140625" style="1" customWidth="1"/>
    <col min="11" max="11" width="14.7109375" style="5" customWidth="1"/>
    <col min="12" max="12" width="15" style="3" customWidth="1"/>
    <col min="13" max="13" width="13.7109375" style="4" customWidth="1"/>
    <col min="14" max="14" width="15.140625" style="3" customWidth="1"/>
    <col min="15" max="15" width="14.85546875" style="3" customWidth="1"/>
    <col min="16" max="16" width="13.140625" style="3" customWidth="1"/>
    <col min="17" max="17" width="14.85546875" style="3" customWidth="1"/>
    <col min="18" max="18" width="14.42578125" style="3" customWidth="1"/>
    <col min="19" max="19" width="20.7109375" style="2" customWidth="1"/>
    <col min="20" max="20" width="9.140625" style="1" customWidth="1"/>
    <col min="21" max="21" width="13" style="1" customWidth="1"/>
    <col min="22" max="22" width="15.7109375" style="1" customWidth="1"/>
    <col min="23" max="16384" width="9.140625" style="1"/>
  </cols>
  <sheetData>
    <row r="1" spans="1:22" ht="20.25" x14ac:dyDescent="0.3">
      <c r="A1" s="64" t="s">
        <v>70</v>
      </c>
      <c r="B1" s="61"/>
      <c r="C1" s="61"/>
      <c r="D1" s="61"/>
      <c r="E1" s="61"/>
      <c r="F1" s="61"/>
      <c r="G1" s="61"/>
      <c r="H1" s="63"/>
      <c r="I1" s="62"/>
      <c r="J1" s="61"/>
      <c r="M1" s="60"/>
      <c r="N1" s="59"/>
      <c r="P1" s="59"/>
      <c r="Q1" s="59"/>
      <c r="R1" s="58"/>
      <c r="S1" s="57"/>
      <c r="T1" s="46"/>
    </row>
    <row r="2" spans="1:22" ht="15.75" x14ac:dyDescent="0.25">
      <c r="A2" s="53" t="s">
        <v>37</v>
      </c>
      <c r="B2" s="53"/>
      <c r="C2" s="53"/>
      <c r="D2" s="54"/>
      <c r="E2" s="53"/>
      <c r="F2" s="53"/>
      <c r="G2" s="53"/>
      <c r="H2" s="53" t="s">
        <v>36</v>
      </c>
      <c r="I2" s="56" t="s">
        <v>35</v>
      </c>
      <c r="J2" s="55"/>
      <c r="M2" s="49"/>
      <c r="N2" s="48"/>
      <c r="P2" s="48"/>
      <c r="Q2" s="48"/>
      <c r="R2" s="48"/>
      <c r="S2" s="47"/>
      <c r="T2" s="46"/>
    </row>
    <row r="3" spans="1:22" ht="17.25" customHeight="1" x14ac:dyDescent="0.2">
      <c r="A3" s="53"/>
      <c r="B3" s="53"/>
      <c r="C3" s="53"/>
      <c r="D3" s="54"/>
      <c r="E3" s="53"/>
      <c r="F3" s="53"/>
      <c r="G3" s="53"/>
      <c r="H3" s="53" t="s">
        <v>34</v>
      </c>
      <c r="I3" s="52"/>
      <c r="J3" s="50"/>
      <c r="M3" s="49"/>
      <c r="N3" s="48"/>
      <c r="P3" s="48"/>
      <c r="Q3" s="48"/>
      <c r="S3" s="47"/>
      <c r="T3" s="46"/>
    </row>
    <row r="4" spans="1:22" ht="17.25" customHeight="1" x14ac:dyDescent="0.2">
      <c r="A4" s="50"/>
      <c r="B4" s="50"/>
      <c r="C4" s="50"/>
      <c r="D4" s="50"/>
      <c r="E4" s="50"/>
      <c r="F4" s="50"/>
      <c r="G4" s="50"/>
      <c r="H4" s="50"/>
      <c r="I4" s="51"/>
      <c r="J4" s="50"/>
      <c r="M4" s="49"/>
      <c r="N4" s="48"/>
      <c r="P4" s="48"/>
      <c r="Q4" s="48"/>
      <c r="R4" s="119" t="s">
        <v>33</v>
      </c>
      <c r="S4" s="47"/>
      <c r="T4" s="46"/>
    </row>
    <row r="5" spans="1:22" ht="25.5" customHeight="1" x14ac:dyDescent="0.2">
      <c r="A5" s="343" t="s">
        <v>69</v>
      </c>
      <c r="B5" s="344"/>
      <c r="C5" s="344"/>
      <c r="D5" s="344"/>
      <c r="E5" s="344"/>
      <c r="F5" s="344"/>
      <c r="G5" s="344"/>
      <c r="H5" s="344"/>
      <c r="I5" s="344"/>
      <c r="J5" s="344"/>
      <c r="K5" s="344"/>
      <c r="L5" s="344"/>
      <c r="M5" s="344"/>
      <c r="N5" s="344"/>
      <c r="O5" s="344"/>
      <c r="P5" s="344"/>
      <c r="Q5" s="344"/>
      <c r="R5" s="345"/>
      <c r="S5" s="45"/>
    </row>
    <row r="6" spans="1:22" ht="25.5" customHeight="1" x14ac:dyDescent="0.2">
      <c r="A6" s="346" t="s">
        <v>32</v>
      </c>
      <c r="B6" s="346" t="s">
        <v>31</v>
      </c>
      <c r="C6" s="347" t="s">
        <v>30</v>
      </c>
      <c r="D6" s="347" t="s">
        <v>29</v>
      </c>
      <c r="E6" s="348" t="s">
        <v>28</v>
      </c>
      <c r="F6" s="347" t="s">
        <v>27</v>
      </c>
      <c r="G6" s="347" t="s">
        <v>26</v>
      </c>
      <c r="H6" s="347" t="s">
        <v>25</v>
      </c>
      <c r="I6" s="339" t="s">
        <v>24</v>
      </c>
      <c r="J6" s="350" t="s">
        <v>23</v>
      </c>
      <c r="K6" s="339" t="s">
        <v>22</v>
      </c>
      <c r="L6" s="339" t="s">
        <v>21</v>
      </c>
      <c r="M6" s="339" t="s">
        <v>20</v>
      </c>
      <c r="N6" s="340" t="s">
        <v>159</v>
      </c>
      <c r="O6" s="341" t="s">
        <v>158</v>
      </c>
      <c r="P6" s="341"/>
      <c r="Q6" s="341"/>
      <c r="R6" s="340" t="s">
        <v>197</v>
      </c>
      <c r="S6" s="340" t="s">
        <v>19</v>
      </c>
    </row>
    <row r="7" spans="1:22" ht="58.7" customHeight="1" x14ac:dyDescent="0.3">
      <c r="A7" s="346"/>
      <c r="B7" s="346"/>
      <c r="C7" s="347"/>
      <c r="D7" s="347"/>
      <c r="E7" s="349"/>
      <c r="F7" s="347"/>
      <c r="G7" s="347"/>
      <c r="H7" s="347"/>
      <c r="I7" s="339"/>
      <c r="J7" s="350"/>
      <c r="K7" s="339"/>
      <c r="L7" s="339"/>
      <c r="M7" s="339"/>
      <c r="N7" s="340"/>
      <c r="O7" s="44" t="s">
        <v>18</v>
      </c>
      <c r="P7" s="44" t="s">
        <v>17</v>
      </c>
      <c r="Q7" s="44" t="s">
        <v>16</v>
      </c>
      <c r="R7" s="340"/>
      <c r="S7" s="340"/>
      <c r="U7" s="313" t="s">
        <v>386</v>
      </c>
      <c r="V7" s="313"/>
    </row>
    <row r="8" spans="1:22" s="38" customFormat="1" ht="25.5" customHeight="1" x14ac:dyDescent="0.3">
      <c r="A8" s="43" t="s">
        <v>15</v>
      </c>
      <c r="B8" s="42"/>
      <c r="C8" s="42"/>
      <c r="D8" s="42"/>
      <c r="E8" s="42"/>
      <c r="F8" s="42"/>
      <c r="G8" s="42"/>
      <c r="H8" s="42"/>
      <c r="I8" s="42"/>
      <c r="J8" s="42"/>
      <c r="K8" s="42"/>
      <c r="L8" s="40">
        <f>SUM(L9:L11)</f>
        <v>247399</v>
      </c>
      <c r="M8" s="41"/>
      <c r="N8" s="40">
        <f>SUM(N9:N11)</f>
        <v>13289</v>
      </c>
      <c r="O8" s="40">
        <f>SUM(O9:O11)</f>
        <v>90802</v>
      </c>
      <c r="P8" s="40">
        <f>SUM(P9:P11)</f>
        <v>0</v>
      </c>
      <c r="Q8" s="40">
        <f>SUM(Q9:Q11)</f>
        <v>90802</v>
      </c>
      <c r="R8" s="40">
        <f>SUM(R9:R11)</f>
        <v>143308</v>
      </c>
      <c r="S8" s="39"/>
      <c r="U8" s="188" t="s">
        <v>50</v>
      </c>
      <c r="V8" s="188" t="s">
        <v>14</v>
      </c>
    </row>
    <row r="9" spans="1:22" ht="64.5" customHeight="1" x14ac:dyDescent="0.2">
      <c r="A9" s="15">
        <v>1</v>
      </c>
      <c r="B9" s="15" t="s">
        <v>1</v>
      </c>
      <c r="C9" s="15">
        <v>3533</v>
      </c>
      <c r="D9" s="15">
        <v>6121</v>
      </c>
      <c r="E9" s="15">
        <v>61</v>
      </c>
      <c r="F9" s="15">
        <v>14</v>
      </c>
      <c r="G9" s="18">
        <v>60005101184</v>
      </c>
      <c r="H9" s="17" t="s">
        <v>67</v>
      </c>
      <c r="I9" s="16" t="s">
        <v>66</v>
      </c>
      <c r="J9" s="15" t="s">
        <v>50</v>
      </c>
      <c r="K9" s="15" t="s">
        <v>14</v>
      </c>
      <c r="L9" s="14">
        <v>39811</v>
      </c>
      <c r="M9" s="20" t="s">
        <v>40</v>
      </c>
      <c r="N9" s="12">
        <v>9009</v>
      </c>
      <c r="O9" s="11">
        <f>P9+Q9</f>
        <v>30802</v>
      </c>
      <c r="P9" s="12">
        <v>0</v>
      </c>
      <c r="Q9" s="111">
        <v>30802</v>
      </c>
      <c r="R9" s="14">
        <f>L9-N9-O9</f>
        <v>0</v>
      </c>
      <c r="S9" s="19"/>
      <c r="U9" s="316" t="s">
        <v>360</v>
      </c>
      <c r="V9" s="316" t="s">
        <v>360</v>
      </c>
    </row>
    <row r="10" spans="1:22" s="170" customFormat="1" ht="57.75" customHeight="1" x14ac:dyDescent="0.3">
      <c r="A10" s="122">
        <v>2</v>
      </c>
      <c r="B10" s="15" t="s">
        <v>4</v>
      </c>
      <c r="C10" s="15">
        <v>3533</v>
      </c>
      <c r="D10" s="15">
        <v>6121</v>
      </c>
      <c r="E10" s="15">
        <v>61</v>
      </c>
      <c r="F10" s="15">
        <v>14</v>
      </c>
      <c r="G10" s="18">
        <v>60005101186</v>
      </c>
      <c r="H10" s="17" t="s">
        <v>65</v>
      </c>
      <c r="I10" s="16" t="s">
        <v>204</v>
      </c>
      <c r="J10" s="156" t="s">
        <v>50</v>
      </c>
      <c r="K10" s="123" t="s">
        <v>14</v>
      </c>
      <c r="L10" s="14">
        <v>72588</v>
      </c>
      <c r="M10" s="204" t="s">
        <v>196</v>
      </c>
      <c r="N10" s="12">
        <v>1400</v>
      </c>
      <c r="O10" s="11">
        <f t="shared" ref="O10" si="0">P10+Q10</f>
        <v>10000</v>
      </c>
      <c r="P10" s="330">
        <v>0</v>
      </c>
      <c r="Q10" s="111">
        <v>10000</v>
      </c>
      <c r="R10" s="136">
        <f t="shared" ref="R10" si="1">L10-N10-O10</f>
        <v>61188</v>
      </c>
      <c r="S10" s="168"/>
      <c r="T10" s="169"/>
      <c r="U10" s="322" t="s">
        <v>360</v>
      </c>
      <c r="V10" s="322" t="s">
        <v>361</v>
      </c>
    </row>
    <row r="11" spans="1:22" s="170" customFormat="1" ht="87.6" customHeight="1" x14ac:dyDescent="0.3">
      <c r="A11" s="222">
        <v>3</v>
      </c>
      <c r="B11" s="15" t="s">
        <v>1</v>
      </c>
      <c r="C11" s="15">
        <v>3523</v>
      </c>
      <c r="D11" s="15">
        <v>6121</v>
      </c>
      <c r="E11" s="15">
        <v>61</v>
      </c>
      <c r="F11" s="15">
        <v>14</v>
      </c>
      <c r="G11" s="18">
        <v>60005101314</v>
      </c>
      <c r="H11" s="17" t="s">
        <v>202</v>
      </c>
      <c r="I11" s="16" t="s">
        <v>203</v>
      </c>
      <c r="J11" s="123" t="s">
        <v>50</v>
      </c>
      <c r="K11" s="123" t="s">
        <v>14</v>
      </c>
      <c r="L11" s="14">
        <v>135000</v>
      </c>
      <c r="M11" s="160" t="s">
        <v>196</v>
      </c>
      <c r="N11" s="12">
        <v>2880</v>
      </c>
      <c r="O11" s="11">
        <f>P11+Q11</f>
        <v>50000</v>
      </c>
      <c r="P11" s="9">
        <v>0</v>
      </c>
      <c r="Q11" s="111">
        <v>50000</v>
      </c>
      <c r="R11" s="136">
        <f>L11-N11-O11</f>
        <v>82120</v>
      </c>
      <c r="S11" s="203"/>
      <c r="T11" s="169"/>
      <c r="U11" s="322" t="s">
        <v>360</v>
      </c>
      <c r="V11" s="322" t="s">
        <v>360</v>
      </c>
    </row>
    <row r="12" spans="1:22" s="38" customFormat="1" ht="25.5" customHeight="1" x14ac:dyDescent="0.3">
      <c r="A12" s="43" t="s">
        <v>13</v>
      </c>
      <c r="B12" s="42"/>
      <c r="C12" s="42"/>
      <c r="D12" s="42"/>
      <c r="E12" s="42"/>
      <c r="F12" s="42"/>
      <c r="G12" s="42"/>
      <c r="H12" s="42"/>
      <c r="I12" s="42"/>
      <c r="J12" s="42"/>
      <c r="K12" s="42"/>
      <c r="L12" s="40">
        <f>SUM(L13:L15)</f>
        <v>196076</v>
      </c>
      <c r="M12" s="40"/>
      <c r="N12" s="40">
        <f>SUM(N13:N15)</f>
        <v>2877</v>
      </c>
      <c r="O12" s="40">
        <f>SUM(O13:O15)</f>
        <v>4975</v>
      </c>
      <c r="P12" s="40">
        <f>SUM(P13:P15)</f>
        <v>0</v>
      </c>
      <c r="Q12" s="40">
        <f>SUM(Q13:Q15)</f>
        <v>4975</v>
      </c>
      <c r="R12" s="40">
        <f>SUM(R13:R15)</f>
        <v>188224</v>
      </c>
      <c r="S12" s="39"/>
      <c r="U12" s="313"/>
      <c r="V12" s="313"/>
    </row>
    <row r="13" spans="1:22" s="8" customFormat="1" ht="64.5" customHeight="1" x14ac:dyDescent="0.2">
      <c r="A13" s="15">
        <v>1</v>
      </c>
      <c r="B13" s="15" t="s">
        <v>11</v>
      </c>
      <c r="C13" s="15">
        <v>3533</v>
      </c>
      <c r="D13" s="15">
        <v>6121</v>
      </c>
      <c r="E13" s="15">
        <v>61</v>
      </c>
      <c r="F13" s="15">
        <v>14</v>
      </c>
      <c r="G13" s="18">
        <v>60005101457</v>
      </c>
      <c r="H13" s="17" t="s">
        <v>64</v>
      </c>
      <c r="I13" s="16" t="s">
        <v>63</v>
      </c>
      <c r="J13" s="15"/>
      <c r="K13" s="15" t="s">
        <v>13</v>
      </c>
      <c r="L13" s="14">
        <v>94098</v>
      </c>
      <c r="M13" s="13" t="s">
        <v>251</v>
      </c>
      <c r="N13" s="12">
        <v>839</v>
      </c>
      <c r="O13" s="11">
        <f>P13+Q13</f>
        <v>2259</v>
      </c>
      <c r="P13" s="9">
        <v>0</v>
      </c>
      <c r="Q13" s="110">
        <v>2259</v>
      </c>
      <c r="R13" s="9">
        <f>L13-N13-O13</f>
        <v>91000</v>
      </c>
      <c r="S13" s="19"/>
      <c r="U13" s="188" t="s">
        <v>360</v>
      </c>
      <c r="V13" s="188"/>
    </row>
    <row r="14" spans="1:22" s="8" customFormat="1" ht="64.5" customHeight="1" x14ac:dyDescent="0.2">
      <c r="A14" s="15">
        <v>2</v>
      </c>
      <c r="B14" s="15" t="s">
        <v>1</v>
      </c>
      <c r="C14" s="15">
        <v>3533</v>
      </c>
      <c r="D14" s="15">
        <v>6121</v>
      </c>
      <c r="E14" s="15">
        <v>61</v>
      </c>
      <c r="F14" s="15">
        <v>14</v>
      </c>
      <c r="G14" s="18">
        <v>60005101484</v>
      </c>
      <c r="H14" s="17" t="s">
        <v>62</v>
      </c>
      <c r="I14" s="16" t="s">
        <v>61</v>
      </c>
      <c r="J14" s="15"/>
      <c r="K14" s="15" t="s">
        <v>13</v>
      </c>
      <c r="L14" s="14">
        <v>74906</v>
      </c>
      <c r="M14" s="13" t="s">
        <v>140</v>
      </c>
      <c r="N14" s="12">
        <v>1524</v>
      </c>
      <c r="O14" s="11">
        <f>P14+Q14</f>
        <v>1816</v>
      </c>
      <c r="P14" s="9">
        <v>0</v>
      </c>
      <c r="Q14" s="110">
        <v>1816</v>
      </c>
      <c r="R14" s="9">
        <f>L14-N14-O14</f>
        <v>71566</v>
      </c>
      <c r="S14" s="19"/>
      <c r="U14" s="188" t="s">
        <v>360</v>
      </c>
      <c r="V14" s="188"/>
    </row>
    <row r="15" spans="1:22" ht="64.5" customHeight="1" x14ac:dyDescent="0.2">
      <c r="A15" s="15">
        <v>3</v>
      </c>
      <c r="B15" s="15" t="s">
        <v>41</v>
      </c>
      <c r="C15" s="15">
        <v>3533</v>
      </c>
      <c r="D15" s="15">
        <v>6121</v>
      </c>
      <c r="E15" s="15">
        <v>61</v>
      </c>
      <c r="F15" s="15">
        <v>14</v>
      </c>
      <c r="G15" s="22">
        <v>60005101700</v>
      </c>
      <c r="H15" s="17" t="s">
        <v>211</v>
      </c>
      <c r="I15" s="16" t="s">
        <v>254</v>
      </c>
      <c r="J15" s="15"/>
      <c r="K15" s="15" t="s">
        <v>13</v>
      </c>
      <c r="L15" s="14">
        <v>27072</v>
      </c>
      <c r="M15" s="20" t="s">
        <v>138</v>
      </c>
      <c r="N15" s="12">
        <v>514</v>
      </c>
      <c r="O15" s="11">
        <f>P15+Q15</f>
        <v>900</v>
      </c>
      <c r="P15" s="12">
        <v>0</v>
      </c>
      <c r="Q15" s="111">
        <v>900</v>
      </c>
      <c r="R15" s="14">
        <f>L15-N15-O15</f>
        <v>25658</v>
      </c>
      <c r="S15" s="19"/>
      <c r="U15" s="316" t="s">
        <v>360</v>
      </c>
      <c r="V15" s="321" t="s">
        <v>385</v>
      </c>
    </row>
    <row r="16" spans="1:22" ht="35.25" customHeight="1" x14ac:dyDescent="0.2">
      <c r="A16" s="34" t="s">
        <v>60</v>
      </c>
      <c r="B16" s="33"/>
      <c r="C16" s="33"/>
      <c r="D16" s="33"/>
      <c r="E16" s="33"/>
      <c r="F16" s="33"/>
      <c r="G16" s="33"/>
      <c r="H16" s="33"/>
      <c r="I16" s="33"/>
      <c r="J16" s="33"/>
      <c r="K16" s="33"/>
      <c r="L16" s="31">
        <f>+L8+L12</f>
        <v>443475</v>
      </c>
      <c r="M16" s="32"/>
      <c r="N16" s="31">
        <f>+N8+N12</f>
        <v>16166</v>
      </c>
      <c r="O16" s="31">
        <f>+O8+O12</f>
        <v>95777</v>
      </c>
      <c r="P16" s="31">
        <f>+P8+P12</f>
        <v>0</v>
      </c>
      <c r="Q16" s="31">
        <f>+Q8+Q12</f>
        <v>95777</v>
      </c>
      <c r="R16" s="31">
        <f>+R8+R12</f>
        <v>331532</v>
      </c>
      <c r="S16" s="30"/>
    </row>
    <row r="17" spans="1:20" s="3" customFormat="1" x14ac:dyDescent="0.2">
      <c r="A17" s="5"/>
      <c r="B17" s="5"/>
      <c r="C17" s="5"/>
      <c r="D17" s="5"/>
      <c r="E17" s="5"/>
      <c r="F17" s="5"/>
      <c r="G17" s="5"/>
      <c r="H17" s="29"/>
      <c r="I17" s="5"/>
      <c r="J17" s="28"/>
      <c r="K17" s="27"/>
      <c r="L17" s="26"/>
      <c r="M17" s="25"/>
      <c r="N17" s="24"/>
      <c r="S17" s="2"/>
      <c r="T17" s="1"/>
    </row>
    <row r="18" spans="1:20" s="3" customFormat="1" x14ac:dyDescent="0.2">
      <c r="A18" s="5"/>
      <c r="B18" s="5"/>
      <c r="C18" s="5"/>
      <c r="D18" s="5"/>
      <c r="E18" s="5"/>
      <c r="F18" s="5"/>
      <c r="G18" s="5"/>
      <c r="H18" s="5"/>
      <c r="I18" s="5"/>
      <c r="J18" s="23"/>
      <c r="K18" s="7"/>
      <c r="L18" s="6"/>
      <c r="M18" s="4"/>
      <c r="S18" s="2"/>
      <c r="T18" s="1"/>
    </row>
    <row r="19" spans="1:20" s="3" customFormat="1" x14ac:dyDescent="0.2">
      <c r="A19" s="5"/>
      <c r="B19" s="5"/>
      <c r="C19" s="5"/>
      <c r="D19" s="5"/>
      <c r="E19" s="5"/>
      <c r="F19" s="5"/>
      <c r="G19" s="5"/>
      <c r="H19" s="5"/>
      <c r="I19" s="5"/>
      <c r="J19" s="23"/>
      <c r="K19" s="7"/>
      <c r="L19" s="6"/>
      <c r="M19" s="4"/>
      <c r="S19" s="2"/>
      <c r="T19" s="1"/>
    </row>
    <row r="20" spans="1:20" s="3" customFormat="1" x14ac:dyDescent="0.2">
      <c r="A20" s="5"/>
      <c r="B20" s="5"/>
      <c r="C20" s="5"/>
      <c r="D20" s="5"/>
      <c r="E20" s="5"/>
      <c r="F20" s="5"/>
      <c r="G20" s="5"/>
      <c r="H20" s="5"/>
      <c r="I20" s="5"/>
      <c r="J20" s="1"/>
      <c r="K20" s="7"/>
      <c r="L20" s="6"/>
      <c r="M20" s="4"/>
      <c r="S20" s="2"/>
      <c r="T20" s="1"/>
    </row>
    <row r="21" spans="1:20" s="3" customFormat="1" x14ac:dyDescent="0.2">
      <c r="A21" s="5"/>
      <c r="B21" s="5"/>
      <c r="C21" s="5"/>
      <c r="D21" s="5"/>
      <c r="E21" s="5"/>
      <c r="F21" s="5"/>
      <c r="G21" s="5"/>
      <c r="H21" s="5"/>
      <c r="I21" s="5"/>
      <c r="J21" s="1"/>
      <c r="K21" s="7"/>
      <c r="L21" s="6"/>
      <c r="M21" s="4"/>
      <c r="S21" s="2"/>
      <c r="T21" s="1"/>
    </row>
    <row r="22" spans="1:20" s="3" customFormat="1" x14ac:dyDescent="0.2">
      <c r="A22" s="5"/>
      <c r="B22" s="5"/>
      <c r="C22" s="5"/>
      <c r="D22" s="5"/>
      <c r="E22" s="5"/>
      <c r="F22" s="5"/>
      <c r="G22" s="5"/>
      <c r="H22" s="5"/>
      <c r="I22" s="5"/>
      <c r="J22" s="1"/>
      <c r="K22" s="7"/>
      <c r="L22" s="6"/>
      <c r="M22" s="4"/>
      <c r="S22" s="2"/>
      <c r="T22" s="1"/>
    </row>
    <row r="23" spans="1:20" s="3" customFormat="1" x14ac:dyDescent="0.2">
      <c r="A23" s="5"/>
      <c r="B23" s="5"/>
      <c r="C23" s="5"/>
      <c r="D23" s="5"/>
      <c r="E23" s="5"/>
      <c r="F23" s="5"/>
      <c r="G23" s="5"/>
      <c r="H23" s="5"/>
      <c r="I23" s="5"/>
      <c r="J23" s="1"/>
      <c r="K23" s="7"/>
      <c r="L23" s="6"/>
      <c r="M23" s="4"/>
      <c r="S23" s="2"/>
      <c r="T23" s="1"/>
    </row>
    <row r="24" spans="1:20" s="3" customFormat="1" x14ac:dyDescent="0.2">
      <c r="A24" s="5"/>
      <c r="B24" s="5"/>
      <c r="C24" s="5"/>
      <c r="D24" s="5"/>
      <c r="E24" s="5"/>
      <c r="F24" s="5"/>
      <c r="G24" s="5"/>
      <c r="H24" s="5"/>
      <c r="I24" s="5"/>
      <c r="J24" s="1"/>
      <c r="K24" s="7"/>
      <c r="L24" s="6"/>
      <c r="M24" s="4"/>
      <c r="S24" s="2"/>
      <c r="T24" s="1"/>
    </row>
    <row r="25" spans="1:20" s="3" customFormat="1" x14ac:dyDescent="0.2">
      <c r="A25" s="5"/>
      <c r="B25" s="5"/>
      <c r="C25" s="5"/>
      <c r="D25" s="5"/>
      <c r="E25" s="5"/>
      <c r="F25" s="5"/>
      <c r="G25" s="5"/>
      <c r="H25" s="5"/>
      <c r="I25" s="5"/>
      <c r="J25" s="1"/>
      <c r="K25" s="7"/>
      <c r="L25" s="6"/>
      <c r="M25" s="4"/>
      <c r="S25" s="2"/>
      <c r="T25" s="1"/>
    </row>
    <row r="26" spans="1:20" s="3" customFormat="1" x14ac:dyDescent="0.2">
      <c r="A26" s="5"/>
      <c r="B26" s="5"/>
      <c r="C26" s="5"/>
      <c r="D26" s="5"/>
      <c r="E26" s="5"/>
      <c r="F26" s="5"/>
      <c r="G26" s="5"/>
      <c r="H26" s="5"/>
      <c r="I26" s="5"/>
      <c r="J26" s="1"/>
      <c r="K26" s="7"/>
      <c r="L26" s="6"/>
      <c r="M26" s="4"/>
      <c r="S26" s="2"/>
      <c r="T26" s="1"/>
    </row>
    <row r="27" spans="1:20" s="3" customFormat="1" x14ac:dyDescent="0.2">
      <c r="A27" s="5"/>
      <c r="B27" s="5"/>
      <c r="C27" s="5"/>
      <c r="D27" s="5"/>
      <c r="E27" s="5"/>
      <c r="F27" s="5"/>
      <c r="G27" s="5"/>
      <c r="H27" s="5"/>
      <c r="I27" s="5"/>
      <c r="J27" s="1"/>
      <c r="K27" s="7"/>
      <c r="L27" s="6"/>
      <c r="M27" s="4"/>
      <c r="S27" s="2"/>
      <c r="T27" s="1"/>
    </row>
    <row r="28" spans="1:20" s="3" customFormat="1" x14ac:dyDescent="0.2">
      <c r="A28" s="5"/>
      <c r="B28" s="5"/>
      <c r="C28" s="5"/>
      <c r="D28" s="5"/>
      <c r="E28" s="5"/>
      <c r="F28" s="5"/>
      <c r="G28" s="5"/>
      <c r="H28" s="5"/>
      <c r="I28" s="5"/>
      <c r="J28" s="1"/>
      <c r="K28" s="7"/>
      <c r="L28" s="6"/>
      <c r="M28" s="4"/>
      <c r="S28" s="2"/>
      <c r="T28" s="1"/>
    </row>
    <row r="29" spans="1:20" s="3" customFormat="1" x14ac:dyDescent="0.2">
      <c r="A29" s="5"/>
      <c r="B29" s="5"/>
      <c r="C29" s="5"/>
      <c r="D29" s="5"/>
      <c r="E29" s="5"/>
      <c r="F29" s="5"/>
      <c r="G29" s="5"/>
      <c r="H29" s="5"/>
      <c r="I29" s="5"/>
      <c r="J29" s="1"/>
      <c r="K29" s="7"/>
      <c r="L29" s="6"/>
      <c r="M29" s="4"/>
      <c r="S29" s="2"/>
      <c r="T29" s="1"/>
    </row>
    <row r="30" spans="1:20" s="3" customFormat="1" x14ac:dyDescent="0.2">
      <c r="A30" s="5"/>
      <c r="B30" s="5"/>
      <c r="C30" s="5"/>
      <c r="D30" s="5"/>
      <c r="E30" s="5"/>
      <c r="F30" s="5"/>
      <c r="G30" s="5"/>
      <c r="H30" s="5"/>
      <c r="I30" s="5"/>
      <c r="J30" s="1"/>
      <c r="K30" s="7"/>
      <c r="L30" s="6"/>
      <c r="M30" s="4"/>
      <c r="S30" s="2"/>
      <c r="T30" s="1"/>
    </row>
    <row r="31" spans="1:20" s="3" customFormat="1" x14ac:dyDescent="0.2">
      <c r="A31" s="5"/>
      <c r="B31" s="5"/>
      <c r="C31" s="5"/>
      <c r="D31" s="5"/>
      <c r="E31" s="5"/>
      <c r="F31" s="5"/>
      <c r="G31" s="5"/>
      <c r="H31" s="5"/>
      <c r="I31" s="5"/>
      <c r="J31" s="1"/>
      <c r="K31" s="7"/>
      <c r="L31" s="6"/>
      <c r="M31" s="4"/>
      <c r="S31" s="2"/>
      <c r="T31" s="1"/>
    </row>
    <row r="32" spans="1:20" s="3" customFormat="1" x14ac:dyDescent="0.2">
      <c r="A32" s="5"/>
      <c r="B32" s="5"/>
      <c r="C32" s="5"/>
      <c r="D32" s="5"/>
      <c r="E32" s="5"/>
      <c r="F32" s="5"/>
      <c r="G32" s="5"/>
      <c r="H32" s="5"/>
      <c r="I32" s="5"/>
      <c r="J32" s="1"/>
      <c r="K32" s="7"/>
      <c r="L32" s="6"/>
      <c r="M32" s="4"/>
      <c r="S32" s="2"/>
      <c r="T32" s="1"/>
    </row>
    <row r="33" spans="1:20" s="3" customFormat="1" x14ac:dyDescent="0.2">
      <c r="A33" s="5"/>
      <c r="B33" s="5"/>
      <c r="C33" s="5"/>
      <c r="D33" s="5"/>
      <c r="E33" s="5"/>
      <c r="F33" s="5"/>
      <c r="G33" s="5"/>
      <c r="H33" s="5"/>
      <c r="I33" s="5"/>
      <c r="J33" s="1"/>
      <c r="K33" s="7"/>
      <c r="L33" s="6"/>
      <c r="M33" s="4"/>
      <c r="S33" s="2"/>
      <c r="T33" s="1"/>
    </row>
    <row r="34" spans="1:20" s="3" customFormat="1" x14ac:dyDescent="0.2">
      <c r="A34" s="5"/>
      <c r="B34" s="5"/>
      <c r="C34" s="5"/>
      <c r="D34" s="5"/>
      <c r="E34" s="5"/>
      <c r="F34" s="5"/>
      <c r="G34" s="5"/>
      <c r="H34" s="5"/>
      <c r="I34" s="5"/>
      <c r="J34" s="1"/>
      <c r="K34" s="7"/>
      <c r="L34" s="6"/>
      <c r="M34" s="4"/>
      <c r="S34" s="2"/>
      <c r="T34" s="1"/>
    </row>
    <row r="35" spans="1:20" s="3" customFormat="1" x14ac:dyDescent="0.2">
      <c r="A35" s="5"/>
      <c r="B35" s="5"/>
      <c r="C35" s="5"/>
      <c r="D35" s="5"/>
      <c r="E35" s="5"/>
      <c r="F35" s="5"/>
      <c r="G35" s="5"/>
      <c r="H35" s="5"/>
      <c r="I35" s="5"/>
      <c r="J35" s="1"/>
      <c r="K35" s="7"/>
      <c r="L35" s="6"/>
      <c r="M35" s="4"/>
      <c r="S35" s="2"/>
      <c r="T35" s="1"/>
    </row>
    <row r="36" spans="1:20" s="3" customFormat="1" x14ac:dyDescent="0.2">
      <c r="A36" s="5"/>
      <c r="B36" s="5"/>
      <c r="C36" s="5"/>
      <c r="D36" s="5"/>
      <c r="E36" s="5"/>
      <c r="F36" s="5"/>
      <c r="G36" s="5"/>
      <c r="H36" s="5"/>
      <c r="I36" s="5"/>
      <c r="J36" s="1"/>
      <c r="K36" s="7"/>
      <c r="L36" s="6"/>
      <c r="M36" s="4"/>
      <c r="S36" s="2"/>
      <c r="T36" s="1"/>
    </row>
    <row r="37" spans="1:20" s="3" customFormat="1" x14ac:dyDescent="0.2">
      <c r="A37" s="1"/>
      <c r="B37" s="1"/>
      <c r="C37" s="1"/>
      <c r="D37" s="1"/>
      <c r="E37" s="1"/>
      <c r="F37" s="1"/>
      <c r="G37" s="1"/>
      <c r="H37" s="1"/>
      <c r="I37" s="1"/>
      <c r="J37" s="1"/>
      <c r="K37" s="5"/>
      <c r="L37" s="6"/>
      <c r="M37" s="4"/>
      <c r="S37" s="2"/>
      <c r="T37" s="1"/>
    </row>
    <row r="38" spans="1:20" s="3" customFormat="1" x14ac:dyDescent="0.2">
      <c r="A38" s="1"/>
      <c r="B38" s="1"/>
      <c r="C38" s="1"/>
      <c r="D38" s="1"/>
      <c r="E38" s="1"/>
      <c r="F38" s="1"/>
      <c r="G38" s="1"/>
      <c r="H38" s="1"/>
      <c r="I38" s="1"/>
      <c r="J38" s="1"/>
      <c r="K38" s="5"/>
      <c r="L38" s="6"/>
      <c r="M38" s="4"/>
      <c r="S38" s="2"/>
      <c r="T38" s="1"/>
    </row>
  </sheetData>
  <mergeCells count="18">
    <mergeCell ref="S6:S7"/>
    <mergeCell ref="J6:J7"/>
    <mergeCell ref="K6:K7"/>
    <mergeCell ref="L6:L7"/>
    <mergeCell ref="M6:M7"/>
    <mergeCell ref="N6:N7"/>
    <mergeCell ref="O6:Q6"/>
    <mergeCell ref="R6:R7"/>
    <mergeCell ref="A5:R5"/>
    <mergeCell ref="A6:A7"/>
    <mergeCell ref="B6:B7"/>
    <mergeCell ref="C6:C7"/>
    <mergeCell ref="D6:D7"/>
    <mergeCell ref="E6:E7"/>
    <mergeCell ref="F6:F7"/>
    <mergeCell ref="G6:G7"/>
    <mergeCell ref="H6:H7"/>
    <mergeCell ref="I6:I7"/>
  </mergeCells>
  <pageMargins left="0.39370078740157483" right="0.39370078740157483" top="0.78740157480314965" bottom="0.78740157480314965" header="0.31496062992125984" footer="0.31496062992125984"/>
  <pageSetup paperSize="9" scale="46" firstPageNumber="132"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W40"/>
  <sheetViews>
    <sheetView showGridLines="0" view="pageBreakPreview" zoomScale="70" zoomScaleNormal="66" zoomScaleSheetLayoutView="70" workbookViewId="0">
      <pane ySplit="7" topLeftCell="A8" activePane="bottomLeft" state="frozenSplit"/>
      <selection activeCell="H25" sqref="H25:I25"/>
      <selection pane="bottomLeft" activeCell="H12" sqref="H12"/>
    </sheetView>
  </sheetViews>
  <sheetFormatPr defaultColWidth="9.140625" defaultRowHeight="12.75" outlineLevelCol="1" x14ac:dyDescent="0.2"/>
  <cols>
    <col min="1" max="1" width="5.42578125" style="1" customWidth="1"/>
    <col min="2" max="2" width="6" style="1" customWidth="1"/>
    <col min="3" max="3" width="6.85546875" style="1" hidden="1" customWidth="1" outlineLevel="1"/>
    <col min="4" max="4" width="7.140625" style="1" hidden="1" customWidth="1" outlineLevel="1"/>
    <col min="5" max="5" width="7" style="1" customWidth="1" collapsed="1"/>
    <col min="6" max="6" width="6.7109375" style="1" hidden="1" customWidth="1" outlineLevel="1"/>
    <col min="7" max="7" width="16" style="1" hidden="1" customWidth="1" outlineLevel="1"/>
    <col min="8" max="8" width="70.7109375" style="1" customWidth="1" collapsed="1"/>
    <col min="9" max="9" width="70.7109375" style="1" customWidth="1"/>
    <col min="10" max="10" width="8.140625" style="1" customWidth="1"/>
    <col min="11" max="11" width="14.7109375" style="5" customWidth="1"/>
    <col min="12" max="12" width="14.28515625" style="3" customWidth="1"/>
    <col min="13" max="13" width="13.7109375" style="4" customWidth="1"/>
    <col min="14" max="14" width="15.140625" style="3" customWidth="1"/>
    <col min="15" max="15" width="14.85546875" style="3" customWidth="1"/>
    <col min="16" max="17" width="13.140625" style="3" customWidth="1"/>
    <col min="18" max="18" width="14.85546875" style="3" customWidth="1"/>
    <col min="19" max="19" width="14.42578125" style="3" customWidth="1"/>
    <col min="20" max="20" width="20.7109375" style="2" customWidth="1"/>
    <col min="21" max="21" width="9.140625" style="1" customWidth="1"/>
    <col min="22" max="22" width="13.85546875" style="1" customWidth="1"/>
    <col min="23" max="23" width="15.7109375" style="1" customWidth="1"/>
    <col min="24" max="16384" width="9.140625" style="1"/>
  </cols>
  <sheetData>
    <row r="1" spans="1:23" ht="20.25" x14ac:dyDescent="0.3">
      <c r="A1" s="64" t="s">
        <v>131</v>
      </c>
      <c r="B1" s="61"/>
      <c r="C1" s="61"/>
      <c r="D1" s="61"/>
      <c r="E1" s="61"/>
      <c r="F1" s="61"/>
      <c r="G1" s="61"/>
      <c r="H1" s="63"/>
      <c r="I1" s="62"/>
      <c r="J1" s="61"/>
      <c r="M1" s="60"/>
      <c r="N1" s="59"/>
      <c r="P1" s="59"/>
      <c r="Q1" s="59"/>
      <c r="R1" s="59"/>
      <c r="S1" s="58"/>
      <c r="T1" s="57"/>
      <c r="U1" s="46"/>
    </row>
    <row r="2" spans="1:23" ht="15.75" x14ac:dyDescent="0.25">
      <c r="A2" s="50" t="s">
        <v>37</v>
      </c>
      <c r="B2" s="53"/>
      <c r="C2" s="53"/>
      <c r="D2" s="54"/>
      <c r="E2" s="53"/>
      <c r="F2" s="53"/>
      <c r="G2" s="53"/>
      <c r="H2" s="53" t="s">
        <v>36</v>
      </c>
      <c r="I2" s="56" t="s">
        <v>35</v>
      </c>
      <c r="J2" s="55"/>
      <c r="M2" s="49"/>
      <c r="N2" s="48"/>
      <c r="P2" s="48"/>
      <c r="Q2" s="48"/>
      <c r="R2" s="48"/>
      <c r="S2" s="48"/>
      <c r="T2" s="47"/>
      <c r="U2" s="46"/>
    </row>
    <row r="3" spans="1:23" ht="17.25" customHeight="1" x14ac:dyDescent="0.2">
      <c r="A3" s="50"/>
      <c r="B3" s="53"/>
      <c r="C3" s="53"/>
      <c r="D3" s="54"/>
      <c r="E3" s="53"/>
      <c r="F3" s="53"/>
      <c r="G3" s="53"/>
      <c r="H3" s="53" t="s">
        <v>34</v>
      </c>
      <c r="I3" s="52"/>
      <c r="J3" s="53"/>
      <c r="M3" s="49"/>
      <c r="N3" s="48"/>
      <c r="P3" s="48"/>
      <c r="Q3" s="48"/>
      <c r="R3" s="48"/>
      <c r="T3" s="47"/>
      <c r="U3" s="46"/>
    </row>
    <row r="4" spans="1:23" ht="17.25" customHeight="1" x14ac:dyDescent="0.2">
      <c r="A4" s="50"/>
      <c r="B4" s="50"/>
      <c r="C4" s="50"/>
      <c r="D4" s="50"/>
      <c r="E4" s="50"/>
      <c r="F4" s="50"/>
      <c r="G4" s="50"/>
      <c r="H4" s="50"/>
      <c r="I4" s="51"/>
      <c r="J4" s="50"/>
      <c r="M4" s="49"/>
      <c r="N4" s="48"/>
      <c r="P4" s="48"/>
      <c r="Q4" s="48"/>
      <c r="R4" s="48"/>
      <c r="S4" s="119" t="s">
        <v>33</v>
      </c>
      <c r="T4" s="47"/>
      <c r="U4" s="46"/>
    </row>
    <row r="5" spans="1:23" ht="25.5" customHeight="1" x14ac:dyDescent="0.2">
      <c r="A5" s="354" t="s">
        <v>133</v>
      </c>
      <c r="B5" s="354"/>
      <c r="C5" s="354"/>
      <c r="D5" s="354"/>
      <c r="E5" s="354"/>
      <c r="F5" s="354"/>
      <c r="G5" s="354"/>
      <c r="H5" s="354"/>
      <c r="I5" s="354"/>
      <c r="J5" s="354"/>
      <c r="K5" s="354"/>
      <c r="L5" s="354"/>
      <c r="M5" s="354"/>
      <c r="N5" s="354"/>
      <c r="O5" s="354"/>
      <c r="P5" s="354"/>
      <c r="Q5" s="354"/>
      <c r="R5" s="354"/>
      <c r="S5" s="354"/>
      <c r="T5" s="45"/>
    </row>
    <row r="6" spans="1:23" ht="25.5" customHeight="1" x14ac:dyDescent="0.2">
      <c r="A6" s="346" t="s">
        <v>32</v>
      </c>
      <c r="B6" s="346" t="s">
        <v>31</v>
      </c>
      <c r="C6" s="347" t="s">
        <v>30</v>
      </c>
      <c r="D6" s="347" t="s">
        <v>29</v>
      </c>
      <c r="E6" s="347" t="s">
        <v>28</v>
      </c>
      <c r="F6" s="347" t="s">
        <v>27</v>
      </c>
      <c r="G6" s="347" t="s">
        <v>26</v>
      </c>
      <c r="H6" s="347" t="s">
        <v>25</v>
      </c>
      <c r="I6" s="339" t="s">
        <v>24</v>
      </c>
      <c r="J6" s="350" t="s">
        <v>23</v>
      </c>
      <c r="K6" s="339" t="s">
        <v>22</v>
      </c>
      <c r="L6" s="339" t="s">
        <v>21</v>
      </c>
      <c r="M6" s="339" t="s">
        <v>20</v>
      </c>
      <c r="N6" s="340" t="s">
        <v>159</v>
      </c>
      <c r="O6" s="341" t="s">
        <v>158</v>
      </c>
      <c r="P6" s="341"/>
      <c r="Q6" s="341"/>
      <c r="R6" s="341"/>
      <c r="S6" s="340" t="s">
        <v>197</v>
      </c>
      <c r="T6" s="340" t="s">
        <v>19</v>
      </c>
    </row>
    <row r="7" spans="1:23" ht="58.7" customHeight="1" x14ac:dyDescent="0.3">
      <c r="A7" s="346"/>
      <c r="B7" s="346"/>
      <c r="C7" s="347"/>
      <c r="D7" s="347"/>
      <c r="E7" s="347"/>
      <c r="F7" s="347"/>
      <c r="G7" s="347"/>
      <c r="H7" s="347"/>
      <c r="I7" s="339"/>
      <c r="J7" s="350"/>
      <c r="K7" s="339"/>
      <c r="L7" s="339"/>
      <c r="M7" s="339"/>
      <c r="N7" s="340"/>
      <c r="O7" s="44" t="s">
        <v>18</v>
      </c>
      <c r="P7" s="120" t="s">
        <v>135</v>
      </c>
      <c r="Q7" s="44" t="s">
        <v>137</v>
      </c>
      <c r="R7" s="44" t="s">
        <v>136</v>
      </c>
      <c r="S7" s="340"/>
      <c r="T7" s="340"/>
      <c r="V7" s="313" t="s">
        <v>386</v>
      </c>
      <c r="W7" s="313"/>
    </row>
    <row r="8" spans="1:23" s="38" customFormat="1" ht="25.5" customHeight="1" x14ac:dyDescent="0.3">
      <c r="A8" s="121" t="s">
        <v>213</v>
      </c>
      <c r="B8" s="121"/>
      <c r="C8" s="121"/>
      <c r="D8" s="121"/>
      <c r="E8" s="121"/>
      <c r="F8" s="121"/>
      <c r="G8" s="121"/>
      <c r="H8" s="121"/>
      <c r="I8" s="121"/>
      <c r="J8" s="121"/>
      <c r="K8" s="121"/>
      <c r="L8" s="40">
        <f>SUM(L9:L13)</f>
        <v>80300</v>
      </c>
      <c r="M8" s="40"/>
      <c r="N8" s="40">
        <f>SUM(N9:N13)</f>
        <v>1700</v>
      </c>
      <c r="O8" s="40">
        <f t="shared" ref="O8:S8" si="0">SUM(O9:O13)</f>
        <v>33376</v>
      </c>
      <c r="P8" s="40">
        <f t="shared" si="0"/>
        <v>30776</v>
      </c>
      <c r="Q8" s="40">
        <f t="shared" si="0"/>
        <v>1360</v>
      </c>
      <c r="R8" s="40">
        <f t="shared" si="0"/>
        <v>1240</v>
      </c>
      <c r="S8" s="40">
        <f t="shared" si="0"/>
        <v>45224</v>
      </c>
      <c r="T8" s="39"/>
      <c r="V8" s="188" t="s">
        <v>50</v>
      </c>
      <c r="W8" s="188" t="s">
        <v>14</v>
      </c>
    </row>
    <row r="9" spans="1:23" s="170" customFormat="1" ht="87.6" customHeight="1" x14ac:dyDescent="0.3">
      <c r="A9" s="122">
        <v>1</v>
      </c>
      <c r="B9" s="123" t="s">
        <v>41</v>
      </c>
      <c r="C9" s="123">
        <v>3522</v>
      </c>
      <c r="D9" s="123">
        <v>6121</v>
      </c>
      <c r="E9" s="15">
        <v>61</v>
      </c>
      <c r="F9" s="123" t="s">
        <v>205</v>
      </c>
      <c r="G9" s="124">
        <v>60005101702</v>
      </c>
      <c r="H9" s="17" t="s">
        <v>207</v>
      </c>
      <c r="I9" s="16" t="s">
        <v>208</v>
      </c>
      <c r="J9" s="156"/>
      <c r="K9" s="156" t="s">
        <v>14</v>
      </c>
      <c r="L9" s="14">
        <v>25500</v>
      </c>
      <c r="M9" s="209" t="s">
        <v>40</v>
      </c>
      <c r="N9" s="12">
        <v>1000</v>
      </c>
      <c r="O9" s="11">
        <f>P9+R9+Q9</f>
        <v>14776</v>
      </c>
      <c r="P9" s="173">
        <f>26789-8000+3487-5000-2750</f>
        <v>14526</v>
      </c>
      <c r="Q9" s="174">
        <v>250</v>
      </c>
      <c r="R9" s="172">
        <v>0</v>
      </c>
      <c r="S9" s="136">
        <f>L9-N9-O9</f>
        <v>9724</v>
      </c>
      <c r="T9" s="168"/>
      <c r="U9" s="169"/>
      <c r="V9" s="326" t="s">
        <v>360</v>
      </c>
      <c r="W9" s="326" t="s">
        <v>360</v>
      </c>
    </row>
    <row r="10" spans="1:23" s="170" customFormat="1" ht="74.25" customHeight="1" x14ac:dyDescent="0.3">
      <c r="A10" s="122">
        <v>2</v>
      </c>
      <c r="B10" s="123" t="s">
        <v>41</v>
      </c>
      <c r="C10" s="123">
        <v>3522</v>
      </c>
      <c r="D10" s="123">
        <v>6121</v>
      </c>
      <c r="E10" s="123">
        <v>61</v>
      </c>
      <c r="F10" s="123" t="s">
        <v>402</v>
      </c>
      <c r="G10" s="124">
        <v>60005101704</v>
      </c>
      <c r="H10" s="17" t="s">
        <v>312</v>
      </c>
      <c r="I10" s="16" t="s">
        <v>206</v>
      </c>
      <c r="J10" s="128" t="s">
        <v>255</v>
      </c>
      <c r="K10" s="123" t="s">
        <v>298</v>
      </c>
      <c r="L10" s="136">
        <v>42500</v>
      </c>
      <c r="M10" s="167" t="s">
        <v>138</v>
      </c>
      <c r="N10" s="138">
        <v>500</v>
      </c>
      <c r="O10" s="139">
        <f t="shared" ref="O10:O13" si="1">P10+R10+Q10</f>
        <v>6500</v>
      </c>
      <c r="P10" s="207">
        <v>5000</v>
      </c>
      <c r="Q10" s="172">
        <v>260</v>
      </c>
      <c r="R10" s="172">
        <v>1240</v>
      </c>
      <c r="S10" s="136">
        <f t="shared" ref="S10" si="2">L10-N10-O10</f>
        <v>35500</v>
      </c>
      <c r="T10" s="243"/>
      <c r="U10" s="169"/>
      <c r="V10" s="328" t="s">
        <v>390</v>
      </c>
      <c r="W10" s="328" t="s">
        <v>391</v>
      </c>
    </row>
    <row r="11" spans="1:23" s="38" customFormat="1" ht="57.75" customHeight="1" x14ac:dyDescent="0.3">
      <c r="A11" s="122">
        <v>3</v>
      </c>
      <c r="B11" s="123" t="s">
        <v>41</v>
      </c>
      <c r="C11" s="123">
        <v>3522</v>
      </c>
      <c r="D11" s="123">
        <v>6121</v>
      </c>
      <c r="E11" s="15">
        <v>61</v>
      </c>
      <c r="F11" s="123" t="s">
        <v>205</v>
      </c>
      <c r="G11" s="124">
        <v>60005101739</v>
      </c>
      <c r="H11" s="17" t="s">
        <v>209</v>
      </c>
      <c r="I11" s="16" t="s">
        <v>210</v>
      </c>
      <c r="J11" s="123"/>
      <c r="K11" s="156" t="s">
        <v>14</v>
      </c>
      <c r="L11" s="14">
        <v>800</v>
      </c>
      <c r="M11" s="125">
        <v>2025</v>
      </c>
      <c r="N11" s="12">
        <v>200</v>
      </c>
      <c r="O11" s="11">
        <f t="shared" si="1"/>
        <v>600</v>
      </c>
      <c r="P11" s="173">
        <v>500</v>
      </c>
      <c r="Q11" s="174">
        <v>100</v>
      </c>
      <c r="R11" s="172">
        <v>0</v>
      </c>
      <c r="S11" s="14">
        <f>L11-N11-O11</f>
        <v>0</v>
      </c>
      <c r="T11" s="126"/>
      <c r="U11" s="127"/>
      <c r="V11" s="327" t="s">
        <v>360</v>
      </c>
      <c r="W11" s="327" t="s">
        <v>389</v>
      </c>
    </row>
    <row r="12" spans="1:23" s="38" customFormat="1" ht="76.5" customHeight="1" x14ac:dyDescent="0.3">
      <c r="A12" s="122">
        <v>4</v>
      </c>
      <c r="B12" s="123" t="s">
        <v>11</v>
      </c>
      <c r="C12" s="123">
        <v>3522</v>
      </c>
      <c r="D12" s="123">
        <v>6121</v>
      </c>
      <c r="E12" s="15">
        <v>61</v>
      </c>
      <c r="F12" s="123" t="s">
        <v>205</v>
      </c>
      <c r="G12" s="124">
        <v>60005101806</v>
      </c>
      <c r="H12" s="17" t="s">
        <v>279</v>
      </c>
      <c r="I12" s="16" t="s">
        <v>300</v>
      </c>
      <c r="J12" s="128" t="s">
        <v>281</v>
      </c>
      <c r="K12" s="123" t="s">
        <v>14</v>
      </c>
      <c r="L12" s="14">
        <v>8500</v>
      </c>
      <c r="M12" s="125">
        <v>2025</v>
      </c>
      <c r="N12" s="12">
        <v>0</v>
      </c>
      <c r="O12" s="11">
        <f t="shared" si="1"/>
        <v>8500</v>
      </c>
      <c r="P12" s="173">
        <v>8000</v>
      </c>
      <c r="Q12" s="174">
        <v>500</v>
      </c>
      <c r="R12" s="172">
        <v>0</v>
      </c>
      <c r="S12" s="14">
        <f>L12-N12-O12</f>
        <v>0</v>
      </c>
      <c r="T12" s="126"/>
      <c r="U12" s="127"/>
      <c r="V12" s="325" t="s">
        <v>388</v>
      </c>
      <c r="W12" s="327" t="s">
        <v>361</v>
      </c>
    </row>
    <row r="13" spans="1:23" s="334" customFormat="1" ht="76.5" customHeight="1" x14ac:dyDescent="0.3">
      <c r="A13" s="122">
        <v>5</v>
      </c>
      <c r="B13" s="123" t="s">
        <v>1</v>
      </c>
      <c r="C13" s="123">
        <v>3522</v>
      </c>
      <c r="D13" s="123">
        <v>6121</v>
      </c>
      <c r="E13" s="15">
        <v>61</v>
      </c>
      <c r="F13" s="123" t="s">
        <v>205</v>
      </c>
      <c r="G13" s="124">
        <v>60005101807</v>
      </c>
      <c r="H13" s="17" t="s">
        <v>400</v>
      </c>
      <c r="I13" s="16" t="s">
        <v>401</v>
      </c>
      <c r="J13" s="128"/>
      <c r="K13" s="123" t="s">
        <v>14</v>
      </c>
      <c r="L13" s="14">
        <v>3000</v>
      </c>
      <c r="M13" s="209">
        <v>2025</v>
      </c>
      <c r="N13" s="12">
        <v>0</v>
      </c>
      <c r="O13" s="11">
        <f t="shared" si="1"/>
        <v>3000</v>
      </c>
      <c r="P13" s="173">
        <v>2750</v>
      </c>
      <c r="Q13" s="174">
        <v>250</v>
      </c>
      <c r="R13" s="172">
        <v>0</v>
      </c>
      <c r="S13" s="14">
        <f>L13-N13-O13</f>
        <v>0</v>
      </c>
      <c r="T13" s="126"/>
      <c r="U13" s="331"/>
      <c r="V13" s="332"/>
      <c r="W13" s="333" t="s">
        <v>361</v>
      </c>
    </row>
    <row r="14" spans="1:23" s="38" customFormat="1" ht="25.5" customHeight="1" x14ac:dyDescent="0.3">
      <c r="A14" s="121" t="s">
        <v>212</v>
      </c>
      <c r="B14" s="121"/>
      <c r="C14" s="121"/>
      <c r="D14" s="121"/>
      <c r="E14" s="121"/>
      <c r="F14" s="121"/>
      <c r="G14" s="121"/>
      <c r="H14" s="121"/>
      <c r="I14" s="121"/>
      <c r="J14" s="121"/>
      <c r="K14" s="121"/>
      <c r="L14" s="40">
        <f>SUM(L15:L17)</f>
        <v>694683</v>
      </c>
      <c r="M14" s="40"/>
      <c r="N14" s="40">
        <f t="shared" ref="N14:S14" si="3">SUM(N15:N17)</f>
        <v>142</v>
      </c>
      <c r="O14" s="40">
        <f t="shared" si="3"/>
        <v>9150</v>
      </c>
      <c r="P14" s="40">
        <f t="shared" si="3"/>
        <v>0</v>
      </c>
      <c r="Q14" s="40">
        <f t="shared" si="3"/>
        <v>1697</v>
      </c>
      <c r="R14" s="40">
        <f t="shared" si="3"/>
        <v>7453</v>
      </c>
      <c r="S14" s="40">
        <f t="shared" si="3"/>
        <v>685391</v>
      </c>
      <c r="T14" s="39"/>
      <c r="V14" s="313"/>
      <c r="W14" s="313"/>
    </row>
    <row r="15" spans="1:23" s="38" customFormat="1" ht="69.75" customHeight="1" x14ac:dyDescent="0.3">
      <c r="A15" s="122">
        <v>1</v>
      </c>
      <c r="B15" s="123" t="s">
        <v>11</v>
      </c>
      <c r="C15" s="123">
        <v>3522</v>
      </c>
      <c r="D15" s="123">
        <v>6121</v>
      </c>
      <c r="E15" s="123">
        <v>61</v>
      </c>
      <c r="F15" s="123" t="s">
        <v>68</v>
      </c>
      <c r="G15" s="124">
        <v>60005101583</v>
      </c>
      <c r="H15" s="17" t="s">
        <v>132</v>
      </c>
      <c r="I15" s="16" t="s">
        <v>144</v>
      </c>
      <c r="J15" s="128" t="s">
        <v>139</v>
      </c>
      <c r="K15" s="123" t="s">
        <v>2</v>
      </c>
      <c r="L15" s="14">
        <v>632683</v>
      </c>
      <c r="M15" s="125" t="s">
        <v>251</v>
      </c>
      <c r="N15" s="12">
        <v>142</v>
      </c>
      <c r="O15" s="11">
        <f t="shared" ref="O15:O17" si="4">P15+R15+Q15</f>
        <v>6050</v>
      </c>
      <c r="P15" s="206">
        <v>0</v>
      </c>
      <c r="Q15" s="171">
        <v>1050</v>
      </c>
      <c r="R15" s="223">
        <v>5000</v>
      </c>
      <c r="S15" s="14">
        <f>L15-N15-O15</f>
        <v>626491</v>
      </c>
      <c r="T15" s="126"/>
      <c r="U15" s="127"/>
      <c r="V15" s="325" t="s">
        <v>387</v>
      </c>
      <c r="W15" s="313"/>
    </row>
    <row r="16" spans="1:23" s="170" customFormat="1" ht="87.6" customHeight="1" x14ac:dyDescent="0.3">
      <c r="A16" s="122">
        <v>2</v>
      </c>
      <c r="B16" s="123" t="s">
        <v>41</v>
      </c>
      <c r="C16" s="123">
        <v>3522</v>
      </c>
      <c r="D16" s="123">
        <v>6121</v>
      </c>
      <c r="E16" s="123">
        <v>61</v>
      </c>
      <c r="F16" s="123" t="s">
        <v>68</v>
      </c>
      <c r="G16" s="124">
        <v>60005101736</v>
      </c>
      <c r="H16" s="17" t="s">
        <v>256</v>
      </c>
      <c r="I16" s="16" t="s">
        <v>257</v>
      </c>
      <c r="J16" s="128" t="s">
        <v>255</v>
      </c>
      <c r="K16" s="123" t="s">
        <v>2</v>
      </c>
      <c r="L16" s="136">
        <v>32000</v>
      </c>
      <c r="M16" s="167" t="s">
        <v>138</v>
      </c>
      <c r="N16" s="138">
        <v>0</v>
      </c>
      <c r="O16" s="139">
        <f t="shared" si="4"/>
        <v>2000</v>
      </c>
      <c r="P16" s="207">
        <v>0</v>
      </c>
      <c r="Q16" s="172">
        <v>347</v>
      </c>
      <c r="R16" s="172">
        <v>1653</v>
      </c>
      <c r="S16" s="136">
        <f t="shared" ref="S16:S17" si="5">L16-N16-O16</f>
        <v>30000</v>
      </c>
      <c r="T16" s="168"/>
      <c r="U16" s="169"/>
      <c r="V16" s="322" t="s">
        <v>361</v>
      </c>
      <c r="W16" s="323"/>
    </row>
    <row r="17" spans="1:23" s="170" customFormat="1" ht="87.6" customHeight="1" x14ac:dyDescent="0.3">
      <c r="A17" s="132">
        <v>3</v>
      </c>
      <c r="B17" s="123" t="s">
        <v>11</v>
      </c>
      <c r="C17" s="123">
        <v>3522</v>
      </c>
      <c r="D17" s="123">
        <v>6121</v>
      </c>
      <c r="E17" s="123">
        <v>61</v>
      </c>
      <c r="F17" s="123" t="s">
        <v>68</v>
      </c>
      <c r="G17" s="124">
        <v>60005101808</v>
      </c>
      <c r="H17" s="17" t="s">
        <v>280</v>
      </c>
      <c r="I17" s="16" t="s">
        <v>299</v>
      </c>
      <c r="J17" s="128" t="s">
        <v>255</v>
      </c>
      <c r="K17" s="123" t="s">
        <v>2</v>
      </c>
      <c r="L17" s="14">
        <v>30000</v>
      </c>
      <c r="M17" s="167" t="s">
        <v>138</v>
      </c>
      <c r="N17" s="138">
        <v>0</v>
      </c>
      <c r="O17" s="139">
        <f t="shared" si="4"/>
        <v>1100</v>
      </c>
      <c r="P17" s="131">
        <v>0</v>
      </c>
      <c r="Q17" s="172">
        <v>300</v>
      </c>
      <c r="R17" s="172">
        <v>800</v>
      </c>
      <c r="S17" s="136">
        <f t="shared" si="5"/>
        <v>28900</v>
      </c>
      <c r="T17" s="168"/>
      <c r="U17" s="169"/>
      <c r="V17" s="322" t="s">
        <v>361</v>
      </c>
      <c r="W17" s="323"/>
    </row>
    <row r="18" spans="1:23" ht="35.25" customHeight="1" x14ac:dyDescent="0.2">
      <c r="A18" s="355" t="s">
        <v>134</v>
      </c>
      <c r="B18" s="356"/>
      <c r="C18" s="356"/>
      <c r="D18" s="356"/>
      <c r="E18" s="356"/>
      <c r="F18" s="356"/>
      <c r="G18" s="356"/>
      <c r="H18" s="356"/>
      <c r="I18" s="356"/>
      <c r="J18" s="356"/>
      <c r="K18" s="357"/>
      <c r="L18" s="31">
        <f>+L14+L8</f>
        <v>774983</v>
      </c>
      <c r="M18" s="32"/>
      <c r="N18" s="31">
        <f t="shared" ref="N18:S18" si="6">+N14+N8</f>
        <v>1842</v>
      </c>
      <c r="O18" s="31">
        <f t="shared" si="6"/>
        <v>42526</v>
      </c>
      <c r="P18" s="31">
        <f t="shared" si="6"/>
        <v>30776</v>
      </c>
      <c r="Q18" s="31">
        <f t="shared" si="6"/>
        <v>3057</v>
      </c>
      <c r="R18" s="31">
        <f t="shared" si="6"/>
        <v>8693</v>
      </c>
      <c r="S18" s="31">
        <f t="shared" si="6"/>
        <v>730615</v>
      </c>
      <c r="T18" s="30"/>
      <c r="V18" s="316"/>
      <c r="W18" s="316"/>
    </row>
    <row r="19" spans="1:23" s="3" customFormat="1" x14ac:dyDescent="0.2">
      <c r="A19" s="5"/>
      <c r="B19" s="5"/>
      <c r="C19" s="5"/>
      <c r="D19" s="5"/>
      <c r="E19" s="5"/>
      <c r="F19" s="5"/>
      <c r="G19" s="5"/>
      <c r="H19" s="29"/>
      <c r="I19" s="5"/>
      <c r="J19" s="28"/>
      <c r="K19" s="27"/>
      <c r="L19" s="26"/>
      <c r="M19" s="25"/>
      <c r="N19" s="24"/>
      <c r="T19" s="2"/>
      <c r="U19" s="1"/>
    </row>
    <row r="20" spans="1:23" s="3" customFormat="1" x14ac:dyDescent="0.2">
      <c r="A20" s="5"/>
      <c r="B20" s="5"/>
      <c r="C20" s="5"/>
      <c r="D20" s="5"/>
      <c r="E20" s="5"/>
      <c r="F20" s="5"/>
      <c r="G20" s="5"/>
      <c r="H20" s="5"/>
      <c r="I20" s="5"/>
      <c r="J20" s="23"/>
      <c r="K20" s="7"/>
      <c r="L20" s="6"/>
      <c r="M20" s="4"/>
      <c r="T20" s="2"/>
      <c r="U20" s="1"/>
    </row>
    <row r="21" spans="1:23" s="3" customFormat="1" ht="38.25" customHeight="1" x14ac:dyDescent="0.2">
      <c r="A21" s="5"/>
      <c r="B21" s="5"/>
      <c r="C21" s="5"/>
      <c r="D21" s="5"/>
      <c r="E21" s="5"/>
      <c r="F21" s="5"/>
      <c r="G21" s="5"/>
      <c r="H21" s="5"/>
      <c r="I21" s="5"/>
      <c r="J21" s="23"/>
      <c r="K21" s="7"/>
      <c r="L21" s="6"/>
      <c r="M21" s="4" t="s">
        <v>275</v>
      </c>
      <c r="O21" s="3" t="s">
        <v>274</v>
      </c>
      <c r="P21" s="3">
        <v>30776</v>
      </c>
      <c r="T21" s="2"/>
      <c r="U21" s="1"/>
    </row>
    <row r="22" spans="1:23" s="3" customFormat="1" x14ac:dyDescent="0.2">
      <c r="A22" s="5"/>
      <c r="B22" s="5"/>
      <c r="C22" s="5"/>
      <c r="D22" s="5"/>
      <c r="E22" s="5"/>
      <c r="F22" s="5"/>
      <c r="G22" s="5"/>
      <c r="H22" s="5"/>
      <c r="I22" s="5"/>
      <c r="J22" s="1"/>
      <c r="K22" s="7"/>
      <c r="L22" s="6"/>
      <c r="M22" s="4" t="s">
        <v>276</v>
      </c>
      <c r="O22" s="3" t="s">
        <v>35</v>
      </c>
      <c r="P22" s="3">
        <f>P18</f>
        <v>30776</v>
      </c>
      <c r="T22" s="2"/>
      <c r="U22" s="1"/>
    </row>
    <row r="23" spans="1:23" s="3" customFormat="1" x14ac:dyDescent="0.2">
      <c r="A23" s="5"/>
      <c r="B23" s="5"/>
      <c r="C23" s="5"/>
      <c r="D23" s="5"/>
      <c r="E23" s="5"/>
      <c r="F23" s="5"/>
      <c r="G23" s="5"/>
      <c r="H23" s="5"/>
      <c r="I23" s="5"/>
      <c r="J23" s="1"/>
      <c r="K23" s="7"/>
      <c r="L23" s="6"/>
      <c r="M23" s="224"/>
      <c r="N23" s="225"/>
      <c r="O23" s="225" t="s">
        <v>277</v>
      </c>
      <c r="P23" s="225"/>
      <c r="Q23" s="225"/>
      <c r="T23" s="2"/>
      <c r="U23" s="1"/>
    </row>
    <row r="24" spans="1:23" s="3" customFormat="1" x14ac:dyDescent="0.2">
      <c r="A24" s="5"/>
      <c r="B24" s="5"/>
      <c r="C24" s="5"/>
      <c r="D24" s="5"/>
      <c r="E24" s="5"/>
      <c r="F24" s="5"/>
      <c r="G24" s="5"/>
      <c r="H24" s="5"/>
      <c r="I24" s="5"/>
      <c r="J24" s="1"/>
      <c r="K24" s="7"/>
      <c r="L24" s="6"/>
      <c r="M24" s="4"/>
      <c r="P24" s="3">
        <f>P21-P22-P23</f>
        <v>0</v>
      </c>
      <c r="T24" s="2"/>
      <c r="U24" s="1"/>
    </row>
    <row r="25" spans="1:23" s="3" customFormat="1" x14ac:dyDescent="0.2">
      <c r="A25" s="5"/>
      <c r="B25" s="5"/>
      <c r="C25" s="5"/>
      <c r="D25" s="5"/>
      <c r="E25" s="5"/>
      <c r="F25" s="5"/>
      <c r="G25" s="5"/>
      <c r="H25" s="5"/>
      <c r="I25" s="5"/>
      <c r="J25" s="1"/>
      <c r="K25" s="7"/>
      <c r="L25" s="6"/>
      <c r="M25" s="4"/>
      <c r="T25" s="2"/>
      <c r="U25" s="1"/>
    </row>
    <row r="26" spans="1:23" s="3" customFormat="1" x14ac:dyDescent="0.2">
      <c r="A26" s="5"/>
      <c r="B26" s="5"/>
      <c r="C26" s="5"/>
      <c r="D26" s="5"/>
      <c r="E26" s="5"/>
      <c r="F26" s="5"/>
      <c r="G26" s="5"/>
      <c r="H26" s="5"/>
      <c r="I26" s="5"/>
      <c r="J26" s="1"/>
      <c r="K26" s="7"/>
      <c r="L26" s="6"/>
      <c r="M26" s="4"/>
      <c r="T26" s="2"/>
      <c r="U26" s="1"/>
    </row>
    <row r="27" spans="1:23" s="3" customFormat="1" x14ac:dyDescent="0.2">
      <c r="A27" s="5"/>
      <c r="B27" s="5"/>
      <c r="C27" s="5"/>
      <c r="D27" s="5"/>
      <c r="E27" s="5"/>
      <c r="F27" s="5"/>
      <c r="G27" s="5"/>
      <c r="H27" s="5"/>
      <c r="I27" s="5"/>
      <c r="J27" s="1"/>
      <c r="K27" s="7"/>
      <c r="L27" s="6"/>
      <c r="M27" s="4"/>
      <c r="T27" s="2"/>
      <c r="U27" s="1"/>
    </row>
    <row r="28" spans="1:23" s="3" customFormat="1" x14ac:dyDescent="0.2">
      <c r="A28" s="5"/>
      <c r="B28" s="5"/>
      <c r="C28" s="5"/>
      <c r="D28" s="5"/>
      <c r="E28" s="5"/>
      <c r="F28" s="5"/>
      <c r="G28" s="5"/>
      <c r="H28" s="5"/>
      <c r="I28" s="5"/>
      <c r="J28" s="1"/>
      <c r="K28" s="7"/>
      <c r="L28" s="6"/>
      <c r="M28" s="4"/>
      <c r="T28" s="2"/>
      <c r="U28" s="1"/>
    </row>
    <row r="29" spans="1:23" s="3" customFormat="1" x14ac:dyDescent="0.2">
      <c r="A29" s="5"/>
      <c r="B29" s="5"/>
      <c r="C29" s="5"/>
      <c r="D29" s="5"/>
      <c r="E29" s="5"/>
      <c r="F29" s="5"/>
      <c r="G29" s="5"/>
      <c r="H29" s="5"/>
      <c r="I29" s="5"/>
      <c r="J29" s="1"/>
      <c r="K29" s="7"/>
      <c r="L29" s="6"/>
      <c r="M29" s="4"/>
      <c r="T29" s="2"/>
      <c r="U29" s="1"/>
    </row>
    <row r="30" spans="1:23" s="3" customFormat="1" x14ac:dyDescent="0.2">
      <c r="A30" s="5"/>
      <c r="B30" s="5"/>
      <c r="C30" s="5"/>
      <c r="D30" s="5"/>
      <c r="E30" s="5"/>
      <c r="F30" s="5"/>
      <c r="G30" s="5"/>
      <c r="H30" s="5"/>
      <c r="I30" s="5"/>
      <c r="J30" s="1"/>
      <c r="K30" s="7"/>
      <c r="L30" s="6"/>
      <c r="M30" s="4"/>
      <c r="T30" s="2"/>
      <c r="U30" s="1"/>
    </row>
    <row r="31" spans="1:23" s="3" customFormat="1" x14ac:dyDescent="0.2">
      <c r="A31" s="5"/>
      <c r="B31" s="5"/>
      <c r="C31" s="5"/>
      <c r="D31" s="5"/>
      <c r="E31" s="5"/>
      <c r="F31" s="5"/>
      <c r="G31" s="5"/>
      <c r="H31" s="5"/>
      <c r="I31" s="5"/>
      <c r="J31" s="1"/>
      <c r="K31" s="7"/>
      <c r="L31" s="6"/>
      <c r="M31" s="4"/>
      <c r="T31" s="2"/>
      <c r="U31" s="1"/>
    </row>
    <row r="32" spans="1:23" s="3" customFormat="1" x14ac:dyDescent="0.2">
      <c r="A32" s="5"/>
      <c r="B32" s="5"/>
      <c r="C32" s="5"/>
      <c r="D32" s="5"/>
      <c r="E32" s="5"/>
      <c r="F32" s="5"/>
      <c r="G32" s="5"/>
      <c r="H32" s="5"/>
      <c r="I32" s="5"/>
      <c r="J32" s="1"/>
      <c r="K32" s="7"/>
      <c r="L32" s="6"/>
      <c r="M32" s="4"/>
      <c r="T32" s="2"/>
      <c r="U32" s="1"/>
    </row>
    <row r="33" spans="1:21" s="3" customFormat="1" x14ac:dyDescent="0.2">
      <c r="A33" s="5"/>
      <c r="B33" s="5"/>
      <c r="C33" s="5"/>
      <c r="D33" s="5"/>
      <c r="E33" s="5"/>
      <c r="F33" s="5"/>
      <c r="G33" s="5"/>
      <c r="H33" s="5"/>
      <c r="I33" s="5"/>
      <c r="J33" s="1"/>
      <c r="K33" s="7"/>
      <c r="L33" s="6"/>
      <c r="M33" s="4"/>
      <c r="T33" s="2"/>
      <c r="U33" s="1"/>
    </row>
    <row r="34" spans="1:21" s="3" customFormat="1" x14ac:dyDescent="0.2">
      <c r="A34" s="5"/>
      <c r="B34" s="5"/>
      <c r="C34" s="5"/>
      <c r="D34" s="5"/>
      <c r="E34" s="5"/>
      <c r="F34" s="5"/>
      <c r="G34" s="5"/>
      <c r="H34" s="5"/>
      <c r="I34" s="5"/>
      <c r="J34" s="1"/>
      <c r="K34" s="7"/>
      <c r="L34" s="6"/>
      <c r="M34" s="4"/>
      <c r="T34" s="2"/>
      <c r="U34" s="1"/>
    </row>
    <row r="35" spans="1:21" s="3" customFormat="1" x14ac:dyDescent="0.2">
      <c r="A35" s="5"/>
      <c r="B35" s="5"/>
      <c r="C35" s="5"/>
      <c r="D35" s="5"/>
      <c r="E35" s="5"/>
      <c r="F35" s="5"/>
      <c r="G35" s="5"/>
      <c r="H35" s="5"/>
      <c r="I35" s="5"/>
      <c r="J35" s="1"/>
      <c r="K35" s="7"/>
      <c r="L35" s="6"/>
      <c r="M35" s="4"/>
      <c r="T35" s="2"/>
      <c r="U35" s="1"/>
    </row>
    <row r="36" spans="1:21" s="3" customFormat="1" x14ac:dyDescent="0.2">
      <c r="A36" s="5"/>
      <c r="B36" s="5"/>
      <c r="C36" s="5"/>
      <c r="D36" s="5"/>
      <c r="E36" s="5"/>
      <c r="F36" s="5"/>
      <c r="G36" s="5"/>
      <c r="H36" s="5"/>
      <c r="I36" s="5"/>
      <c r="J36" s="1"/>
      <c r="K36" s="7"/>
      <c r="L36" s="6"/>
      <c r="M36" s="4"/>
      <c r="T36" s="2"/>
      <c r="U36" s="1"/>
    </row>
    <row r="37" spans="1:21" s="3" customFormat="1" x14ac:dyDescent="0.2">
      <c r="A37" s="5"/>
      <c r="B37" s="5"/>
      <c r="C37" s="5"/>
      <c r="D37" s="5"/>
      <c r="E37" s="5"/>
      <c r="F37" s="5"/>
      <c r="G37" s="5"/>
      <c r="H37" s="5"/>
      <c r="I37" s="5"/>
      <c r="J37" s="1"/>
      <c r="K37" s="7"/>
      <c r="L37" s="6"/>
      <c r="M37" s="4"/>
      <c r="T37" s="2"/>
      <c r="U37" s="1"/>
    </row>
    <row r="38" spans="1:21" s="3" customFormat="1" x14ac:dyDescent="0.2">
      <c r="A38" s="5"/>
      <c r="B38" s="5"/>
      <c r="C38" s="5"/>
      <c r="D38" s="5"/>
      <c r="E38" s="5"/>
      <c r="F38" s="5"/>
      <c r="G38" s="5"/>
      <c r="H38" s="5"/>
      <c r="I38" s="5"/>
      <c r="J38" s="1"/>
      <c r="K38" s="7"/>
      <c r="L38" s="6"/>
      <c r="M38" s="4"/>
      <c r="T38" s="2"/>
      <c r="U38" s="1"/>
    </row>
    <row r="39" spans="1:21" s="3" customFormat="1" x14ac:dyDescent="0.2">
      <c r="A39" s="1"/>
      <c r="B39" s="1"/>
      <c r="C39" s="1"/>
      <c r="D39" s="1"/>
      <c r="E39" s="1"/>
      <c r="F39" s="1"/>
      <c r="G39" s="1"/>
      <c r="H39" s="1"/>
      <c r="I39" s="1"/>
      <c r="J39" s="1"/>
      <c r="K39" s="5"/>
      <c r="L39" s="6"/>
      <c r="M39" s="4"/>
      <c r="T39" s="2"/>
      <c r="U39" s="1"/>
    </row>
    <row r="40" spans="1:21" s="3" customFormat="1" x14ac:dyDescent="0.2">
      <c r="A40" s="1"/>
      <c r="B40" s="1"/>
      <c r="C40" s="1"/>
      <c r="D40" s="1"/>
      <c r="E40" s="1"/>
      <c r="F40" s="1"/>
      <c r="G40" s="1"/>
      <c r="H40" s="1"/>
      <c r="I40" s="1"/>
      <c r="J40" s="1"/>
      <c r="K40" s="5"/>
      <c r="L40" s="6"/>
      <c r="M40" s="4"/>
      <c r="T40" s="2"/>
      <c r="U40" s="1"/>
    </row>
  </sheetData>
  <mergeCells count="19">
    <mergeCell ref="T6:T7"/>
    <mergeCell ref="A18:K18"/>
    <mergeCell ref="J6:J7"/>
    <mergeCell ref="K6:K7"/>
    <mergeCell ref="L6:L7"/>
    <mergeCell ref="M6:M7"/>
    <mergeCell ref="N6:N7"/>
    <mergeCell ref="O6:R6"/>
    <mergeCell ref="A5:S5"/>
    <mergeCell ref="A6:A7"/>
    <mergeCell ref="B6:B7"/>
    <mergeCell ref="C6:C7"/>
    <mergeCell ref="D6:D7"/>
    <mergeCell ref="E6:E7"/>
    <mergeCell ref="F6:F7"/>
    <mergeCell ref="G6:G7"/>
    <mergeCell ref="H6:H7"/>
    <mergeCell ref="I6:I7"/>
    <mergeCell ref="S6:S7"/>
  </mergeCells>
  <pageMargins left="0.39370078740157483" right="0.39370078740157483" top="0.78740157480314965" bottom="0.78740157480314965" header="0.31496062992125984" footer="0.31496062992125984"/>
  <pageSetup paperSize="9" scale="44" firstPageNumber="133" fitToHeight="0" orientation="landscape" useFirstPageNumber="1" r:id="rId1"/>
  <headerFooter>
    <oddFooter>&amp;L&amp;"Arial,Kurzíva"&amp;12Zastupitelstvo Olomouckého kraje 16.12.2024
10.1. - Rozpočet Olomouckého kraje na rok 2025 - návrh rozpočtu 
Příloha č. 5a) - Rozpracované investice a opravy&amp;R&amp;"Arial,Kurzíva"&amp;12Strana &amp;P (celkem 205)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15</vt:i4>
      </vt:variant>
    </vt:vector>
  </HeadingPairs>
  <TitlesOfParts>
    <vt:vector size="23" baseType="lpstr">
      <vt:lpstr>Souhrn</vt:lpstr>
      <vt:lpstr>ORJ 17  školství </vt:lpstr>
      <vt:lpstr>ORJ 17 sociální </vt:lpstr>
      <vt:lpstr>ORJ 17 doprava </vt:lpstr>
      <vt:lpstr>ORJ 17 kultura </vt:lpstr>
      <vt:lpstr>ORJ 14 zdravotnictví </vt:lpstr>
      <vt:lpstr>ORJ 17 - zdravotnictví </vt:lpstr>
      <vt:lpstr>ORJ 17 zdrav. SMN </vt:lpstr>
      <vt:lpstr>'ORJ 14 zdravotnictví '!Názvy_tisku</vt:lpstr>
      <vt:lpstr>'ORJ 17  školství '!Názvy_tisku</vt:lpstr>
      <vt:lpstr>'ORJ 17 - zdravotnictví '!Názvy_tisku</vt:lpstr>
      <vt:lpstr>'ORJ 17 doprava '!Názvy_tisku</vt:lpstr>
      <vt:lpstr>'ORJ 17 kultura '!Názvy_tisku</vt:lpstr>
      <vt:lpstr>'ORJ 17 sociální '!Názvy_tisku</vt:lpstr>
      <vt:lpstr>'ORJ 17 zdrav. SMN '!Názvy_tisku</vt:lpstr>
      <vt:lpstr>'ORJ 14 zdravotnictví '!Oblast_tisku</vt:lpstr>
      <vt:lpstr>'ORJ 17  školství '!Oblast_tisku</vt:lpstr>
      <vt:lpstr>'ORJ 17 - zdravotnictví '!Oblast_tisku</vt:lpstr>
      <vt:lpstr>'ORJ 17 doprava '!Oblast_tisku</vt:lpstr>
      <vt:lpstr>'ORJ 17 kultura '!Oblast_tisku</vt:lpstr>
      <vt:lpstr>'ORJ 17 sociální '!Oblast_tisku</vt:lpstr>
      <vt:lpstr>'ORJ 17 zdrav. SMN '!Oblast_tisku</vt:lpstr>
      <vt:lpstr>Souhrn!Oblast_tisku</vt:lpstr>
    </vt:vector>
  </TitlesOfParts>
  <Company>VDI0101W10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Foret Oldřich</cp:lastModifiedBy>
  <cp:lastPrinted>2024-11-25T14:26:05Z</cp:lastPrinted>
  <dcterms:created xsi:type="dcterms:W3CDTF">2022-07-29T05:43:47Z</dcterms:created>
  <dcterms:modified xsi:type="dcterms:W3CDTF">2024-11-27T07:43:57Z</dcterms:modified>
</cp:coreProperties>
</file>