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9320" windowHeight="11955" activeTab="8"/>
  </bookViews>
  <sheets>
    <sheet name="celkem" sheetId="20" r:id="rId1"/>
    <sheet name="01" sheetId="1" r:id="rId2"/>
    <sheet name="02" sheetId="2" r:id="rId3"/>
    <sheet name="03" sheetId="3" r:id="rId4"/>
    <sheet name="04" sheetId="5" r:id="rId5"/>
    <sheet name="05" sheetId="6" r:id="rId6"/>
    <sheet name="06" sheetId="7" r:id="rId7"/>
    <sheet name="07" sheetId="15" r:id="rId8"/>
    <sheet name="08" sheetId="18" r:id="rId9"/>
    <sheet name="09" sheetId="16" r:id="rId10"/>
    <sheet name="10" sheetId="19" r:id="rId11"/>
    <sheet name="11" sheetId="17" r:id="rId12"/>
    <sheet name="12" sheetId="14" r:id="rId13"/>
    <sheet name="13" sheetId="13" r:id="rId14"/>
    <sheet name="14" sheetId="12" r:id="rId15"/>
    <sheet name="15" sheetId="11" r:id="rId16"/>
    <sheet name="16" sheetId="9" r:id="rId17"/>
    <sheet name="17" sheetId="8" r:id="rId18"/>
  </sheets>
  <definedNames>
    <definedName name="_xlnm.Print_Area" localSheetId="1">'01'!$A$1:$G$208</definedName>
    <definedName name="_xlnm.Print_Area" localSheetId="2">'02'!$A$1:$G$297</definedName>
    <definedName name="_xlnm.Print_Area" localSheetId="3">'03'!$A$1:$G$219</definedName>
    <definedName name="_xlnm.Print_Area" localSheetId="4">'04'!$A$1:$G$65</definedName>
    <definedName name="_xlnm.Print_Area" localSheetId="5">'05'!$A$1:$G$24</definedName>
    <definedName name="_xlnm.Print_Area" localSheetId="6">'06'!$A$1:$G$131</definedName>
    <definedName name="_xlnm.Print_Area" localSheetId="7">'07'!$A$1:$G$69</definedName>
    <definedName name="_xlnm.Print_Area" localSheetId="8">'08'!$A$1:$G$271</definedName>
    <definedName name="_xlnm.Print_Area" localSheetId="9">'09'!$A$1:$G$218</definedName>
    <definedName name="_xlnm.Print_Area" localSheetId="10">'10'!$A$1:$G$242</definedName>
    <definedName name="_xlnm.Print_Area" localSheetId="11">'11'!$A$1:$G$177</definedName>
    <definedName name="_xlnm.Print_Area" localSheetId="12">'12'!$A$1:$G$84</definedName>
    <definedName name="_xlnm.Print_Area" localSheetId="13">'13'!$A$1:$G$98</definedName>
    <definedName name="_xlnm.Print_Area" localSheetId="14">'14'!$A$1:$G$79</definedName>
    <definedName name="_xlnm.Print_Area" localSheetId="15">'15'!$A$1:$G$16</definedName>
    <definedName name="_xlnm.Print_Area" localSheetId="16">'16'!$A$1:$G$21</definedName>
    <definedName name="_xlnm.Print_Area" localSheetId="17">'17'!$A$1:$G$41</definedName>
    <definedName name="_xlnm.Print_Area" localSheetId="0">celkem!$A$1:$H$26</definedName>
  </definedNames>
  <calcPr calcId="145621"/>
</workbook>
</file>

<file path=xl/calcChain.xml><?xml version="1.0" encoding="utf-8"?>
<calcChain xmlns="http://schemas.openxmlformats.org/spreadsheetml/2006/main">
  <c r="H183" i="19" l="1"/>
  <c r="D17" i="19"/>
  <c r="D16" i="20" s="1"/>
  <c r="E17" i="19"/>
  <c r="F17" i="19"/>
  <c r="F16" i="20" s="1"/>
  <c r="E21" i="20"/>
  <c r="F21" i="20"/>
  <c r="E20" i="20"/>
  <c r="F20" i="20"/>
  <c r="D20" i="20"/>
  <c r="E19" i="20"/>
  <c r="D19" i="20"/>
  <c r="E18" i="20"/>
  <c r="F18" i="20"/>
  <c r="D18" i="20"/>
  <c r="E13" i="20"/>
  <c r="F13" i="20"/>
  <c r="D13" i="20"/>
  <c r="E11" i="20"/>
  <c r="F11" i="20"/>
  <c r="D11" i="20"/>
  <c r="H24" i="20"/>
  <c r="I23" i="20"/>
  <c r="I22" i="20"/>
  <c r="I21" i="20"/>
  <c r="I20" i="20"/>
  <c r="I19" i="20"/>
  <c r="I18" i="20"/>
  <c r="I17" i="20"/>
  <c r="I16" i="20"/>
  <c r="I15" i="20"/>
  <c r="I14" i="20"/>
  <c r="I13" i="20"/>
  <c r="I12" i="20"/>
  <c r="I11" i="20"/>
  <c r="I10" i="20"/>
  <c r="I8" i="20"/>
  <c r="H231" i="19"/>
  <c r="H204" i="19"/>
  <c r="G16" i="19"/>
  <c r="H173" i="19"/>
  <c r="H164" i="19"/>
  <c r="H134" i="19"/>
  <c r="H116" i="19"/>
  <c r="F37" i="19"/>
  <c r="H20" i="19" s="1"/>
  <c r="G11" i="19"/>
  <c r="G12" i="19"/>
  <c r="G13" i="19"/>
  <c r="G14" i="19"/>
  <c r="G15" i="19"/>
  <c r="E16" i="20"/>
  <c r="G10" i="19"/>
  <c r="G9" i="19"/>
  <c r="H59" i="14"/>
  <c r="G13" i="20" l="1"/>
  <c r="G16" i="20"/>
  <c r="G11" i="20"/>
  <c r="G20" i="20"/>
  <c r="G18" i="20"/>
  <c r="I9" i="20"/>
  <c r="I7" i="20"/>
  <c r="I24" i="20" s="1"/>
  <c r="G17" i="19"/>
  <c r="E21" i="18"/>
  <c r="E14" i="20" s="1"/>
  <c r="F21" i="18"/>
  <c r="F14" i="20" s="1"/>
  <c r="D21" i="18"/>
  <c r="D14" i="20" s="1"/>
  <c r="G20" i="18"/>
  <c r="H259" i="18"/>
  <c r="H225" i="18"/>
  <c r="H190" i="18"/>
  <c r="H119" i="18"/>
  <c r="H109" i="18"/>
  <c r="H90" i="18"/>
  <c r="H55" i="18"/>
  <c r="G14" i="20" l="1"/>
  <c r="H39" i="18"/>
  <c r="H33" i="18"/>
  <c r="H24" i="18"/>
  <c r="G10" i="18"/>
  <c r="G12" i="18"/>
  <c r="G13" i="18"/>
  <c r="G14" i="18"/>
  <c r="G15" i="18"/>
  <c r="G16" i="18"/>
  <c r="G17" i="18"/>
  <c r="G18" i="18"/>
  <c r="G19" i="18"/>
  <c r="G11" i="18"/>
  <c r="G9" i="18"/>
  <c r="H73" i="14"/>
  <c r="H49" i="14"/>
  <c r="H39" i="14"/>
  <c r="H23" i="14"/>
  <c r="D18" i="14"/>
  <c r="G9" i="14"/>
  <c r="G15" i="14"/>
  <c r="F18" i="14"/>
  <c r="H157" i="17"/>
  <c r="H93" i="17"/>
  <c r="H17" i="17"/>
  <c r="H68" i="17"/>
  <c r="H29" i="17"/>
  <c r="H138" i="2"/>
  <c r="A252" i="2"/>
  <c r="F112" i="2"/>
  <c r="H102" i="2"/>
  <c r="G21" i="18" l="1"/>
  <c r="G11" i="17"/>
  <c r="G12" i="17"/>
  <c r="F14" i="17" l="1"/>
  <c r="F17" i="20" s="1"/>
  <c r="G17" i="20" s="1"/>
  <c r="G12" i="16"/>
  <c r="G13" i="16"/>
  <c r="G15" i="16"/>
  <c r="G16" i="16"/>
  <c r="G18" i="16"/>
  <c r="G20" i="16"/>
  <c r="G21" i="16"/>
  <c r="G22" i="16"/>
  <c r="G23" i="16"/>
  <c r="G24" i="16"/>
  <c r="G25" i="16"/>
  <c r="G26" i="16"/>
  <c r="G10" i="16"/>
  <c r="E14" i="17"/>
  <c r="E17" i="20" s="1"/>
  <c r="D14" i="17"/>
  <c r="D17" i="20" s="1"/>
  <c r="G13" i="17"/>
  <c r="G10" i="17"/>
  <c r="G9" i="17"/>
  <c r="H202" i="16"/>
  <c r="H192" i="16"/>
  <c r="H180" i="16"/>
  <c r="H161" i="16"/>
  <c r="H142" i="16"/>
  <c r="H136" i="16"/>
  <c r="H120" i="16"/>
  <c r="H113" i="16"/>
  <c r="H94" i="16"/>
  <c r="H82" i="16"/>
  <c r="H75" i="16"/>
  <c r="H61" i="16"/>
  <c r="H46" i="16"/>
  <c r="H40" i="16"/>
  <c r="H32" i="16"/>
  <c r="D29" i="16"/>
  <c r="D15" i="20" s="1"/>
  <c r="G27" i="16"/>
  <c r="F29" i="16"/>
  <c r="F15" i="20" s="1"/>
  <c r="E29" i="16"/>
  <c r="E15" i="20" s="1"/>
  <c r="G28" i="16"/>
  <c r="G11" i="16"/>
  <c r="G9" i="16"/>
  <c r="H67" i="15"/>
  <c r="H59" i="15"/>
  <c r="H51" i="15"/>
  <c r="F30" i="15"/>
  <c r="F24" i="15" s="1"/>
  <c r="H23" i="15" s="1"/>
  <c r="H17" i="15"/>
  <c r="G10" i="15"/>
  <c r="G11" i="15"/>
  <c r="G12" i="15"/>
  <c r="F14" i="15"/>
  <c r="G15" i="20" l="1"/>
  <c r="G14" i="17"/>
  <c r="G29" i="16"/>
  <c r="E14" i="15"/>
  <c r="D14" i="15"/>
  <c r="G13" i="15"/>
  <c r="G9" i="15"/>
  <c r="E18" i="14"/>
  <c r="G17" i="14"/>
  <c r="G13" i="14"/>
  <c r="G12" i="14"/>
  <c r="G11" i="14"/>
  <c r="G18" i="14" l="1"/>
  <c r="G14" i="15"/>
  <c r="D21" i="13"/>
  <c r="E21" i="13"/>
  <c r="F21" i="13"/>
  <c r="F19" i="20" s="1"/>
  <c r="H95" i="13"/>
  <c r="H68" i="13"/>
  <c r="H61" i="13"/>
  <c r="H53" i="13"/>
  <c r="H46" i="13"/>
  <c r="H36" i="13"/>
  <c r="H30" i="13"/>
  <c r="E13" i="13"/>
  <c r="F13" i="13"/>
  <c r="D13" i="13"/>
  <c r="H25" i="13"/>
  <c r="G19" i="20" l="1"/>
  <c r="G15" i="13"/>
  <c r="G17" i="13"/>
  <c r="G18" i="13"/>
  <c r="G19" i="13"/>
  <c r="G20" i="13"/>
  <c r="G12" i="13"/>
  <c r="G11" i="13"/>
  <c r="G10" i="13"/>
  <c r="H75" i="12"/>
  <c r="H66" i="12"/>
  <c r="H60" i="12"/>
  <c r="H47" i="12"/>
  <c r="H54" i="12"/>
  <c r="H41" i="12"/>
  <c r="H36" i="12"/>
  <c r="H27" i="12"/>
  <c r="D23" i="12"/>
  <c r="G13" i="12"/>
  <c r="G14" i="12"/>
  <c r="G16" i="12"/>
  <c r="G18" i="12"/>
  <c r="G20" i="12"/>
  <c r="G21" i="12"/>
  <c r="F23" i="12"/>
  <c r="E23" i="12"/>
  <c r="G22" i="12"/>
  <c r="G12" i="12"/>
  <c r="G10" i="12"/>
  <c r="H13" i="11"/>
  <c r="F10" i="11"/>
  <c r="E10" i="11"/>
  <c r="D10" i="11"/>
  <c r="D21" i="20" s="1"/>
  <c r="G9" i="11"/>
  <c r="H13" i="9"/>
  <c r="F10" i="9"/>
  <c r="F22" i="20" s="1"/>
  <c r="E10" i="9"/>
  <c r="E22" i="20" s="1"/>
  <c r="D10" i="9"/>
  <c r="D22" i="20" s="1"/>
  <c r="G9" i="9"/>
  <c r="H36" i="8"/>
  <c r="H23" i="8"/>
  <c r="H15" i="8"/>
  <c r="E12" i="8"/>
  <c r="E23" i="20" s="1"/>
  <c r="D12" i="8"/>
  <c r="D23" i="20" s="1"/>
  <c r="F12" i="8"/>
  <c r="F23" i="20" s="1"/>
  <c r="G23" i="20" s="1"/>
  <c r="G9" i="8"/>
  <c r="G22" i="20" l="1"/>
  <c r="G21" i="20"/>
  <c r="G21" i="13"/>
  <c r="G23" i="12"/>
  <c r="G10" i="11"/>
  <c r="G10" i="9"/>
  <c r="G12" i="8"/>
  <c r="H13" i="7"/>
  <c r="F10" i="7" l="1"/>
  <c r="F12" i="20" s="1"/>
  <c r="E10" i="7"/>
  <c r="E12" i="20" s="1"/>
  <c r="D10" i="7"/>
  <c r="D12" i="20" s="1"/>
  <c r="G9" i="7"/>
  <c r="H13" i="6"/>
  <c r="F10" i="6"/>
  <c r="E10" i="6"/>
  <c r="D10" i="6"/>
  <c r="G9" i="6"/>
  <c r="G12" i="20" l="1"/>
  <c r="G10" i="7"/>
  <c r="G10" i="6"/>
  <c r="H58" i="5" l="1"/>
  <c r="H52" i="5"/>
  <c r="H46" i="5"/>
  <c r="H16" i="5"/>
  <c r="F13" i="5" l="1"/>
  <c r="F10" i="20" s="1"/>
  <c r="E13" i="5"/>
  <c r="E10" i="20" s="1"/>
  <c r="D13" i="5"/>
  <c r="D10" i="20" s="1"/>
  <c r="G12" i="5"/>
  <c r="G11" i="5"/>
  <c r="G10" i="5"/>
  <c r="G9" i="5"/>
  <c r="H212" i="3"/>
  <c r="H207" i="3"/>
  <c r="H196" i="3"/>
  <c r="H46" i="3"/>
  <c r="H17" i="3"/>
  <c r="G10" i="20" l="1"/>
  <c r="G13" i="5"/>
  <c r="F14" i="3" l="1"/>
  <c r="F9" i="20" s="1"/>
  <c r="E14" i="3"/>
  <c r="E9" i="20" s="1"/>
  <c r="D14" i="3"/>
  <c r="D9" i="20" s="1"/>
  <c r="G13" i="3"/>
  <c r="G12" i="3"/>
  <c r="G11" i="3"/>
  <c r="G10" i="3"/>
  <c r="G9" i="3"/>
  <c r="H243" i="2"/>
  <c r="H294" i="2"/>
  <c r="H267" i="2"/>
  <c r="H261" i="2"/>
  <c r="H253" i="2"/>
  <c r="H235" i="2"/>
  <c r="H149" i="2"/>
  <c r="H167" i="2"/>
  <c r="H194" i="2"/>
  <c r="G9" i="20" l="1"/>
  <c r="G14" i="3"/>
  <c r="H187" i="2"/>
  <c r="H179" i="2"/>
  <c r="H174" i="2"/>
  <c r="H159" i="2"/>
  <c r="H125" i="2"/>
  <c r="H31" i="2"/>
  <c r="E28" i="2"/>
  <c r="E8" i="20" s="1"/>
  <c r="F28" i="2"/>
  <c r="F8" i="20" s="1"/>
  <c r="D28" i="2"/>
  <c r="D8" i="20" s="1"/>
  <c r="G15" i="2"/>
  <c r="G12" i="2"/>
  <c r="G13" i="2"/>
  <c r="G14" i="2"/>
  <c r="G16" i="2"/>
  <c r="G17" i="2"/>
  <c r="G18" i="2"/>
  <c r="G19" i="2"/>
  <c r="G20" i="2"/>
  <c r="G22" i="2"/>
  <c r="G24" i="2"/>
  <c r="G25" i="2"/>
  <c r="G26" i="2"/>
  <c r="G27" i="2"/>
  <c r="G10" i="2"/>
  <c r="G9" i="2"/>
  <c r="G8" i="2"/>
  <c r="H181" i="1"/>
  <c r="H204" i="1"/>
  <c r="H196" i="1"/>
  <c r="H186" i="1"/>
  <c r="H52" i="1"/>
  <c r="G8" i="20" l="1"/>
  <c r="G28" i="2"/>
  <c r="H18" i="1" l="1"/>
  <c r="E15" i="1" l="1"/>
  <c r="E7" i="20" s="1"/>
  <c r="E24" i="20" s="1"/>
  <c r="D15" i="1"/>
  <c r="D7" i="20" s="1"/>
  <c r="D24" i="20" s="1"/>
  <c r="G10" i="1"/>
  <c r="G11" i="1"/>
  <c r="G12" i="1"/>
  <c r="G13" i="1"/>
  <c r="G14" i="1"/>
  <c r="G9" i="1"/>
  <c r="F15" i="1"/>
  <c r="F7" i="20" s="1"/>
  <c r="G7" i="20" l="1"/>
  <c r="F24" i="20"/>
  <c r="G24" i="20" s="1"/>
  <c r="G15" i="1"/>
</calcChain>
</file>

<file path=xl/sharedStrings.xml><?xml version="1.0" encoding="utf-8"?>
<sst xmlns="http://schemas.openxmlformats.org/spreadsheetml/2006/main" count="1049" uniqueCount="547">
  <si>
    <t>Zastupitelé</t>
  </si>
  <si>
    <t xml:space="preserve">Správce: </t>
  </si>
  <si>
    <t>§</t>
  </si>
  <si>
    <t>seskupení položek</t>
  </si>
  <si>
    <t>Název seskupení položek</t>
  </si>
  <si>
    <t>Schválený rozpočet 2012</t>
  </si>
  <si>
    <t>Upravený rozpočet k 31.10.2012</t>
  </si>
  <si>
    <t>Návrh rozpočtu 2013</t>
  </si>
  <si>
    <t>%</t>
  </si>
  <si>
    <t>v tis.Kč</t>
  </si>
  <si>
    <t>Výdaje na platy, ostatní platby za provedenou práci a pojistné</t>
  </si>
  <si>
    <t>Neinvestiční nákupy a související výdaje</t>
  </si>
  <si>
    <t>Celkem</t>
  </si>
  <si>
    <t xml:space="preserve">Neinvestiční transfery soukromoprávním subjektům </t>
  </si>
  <si>
    <t xml:space="preserve">Neinvestiční transfery veřejnoprávním subjektům a mezi peněžními fondy téhož subjektu </t>
  </si>
  <si>
    <t>Neinvestiční transfery obyvatelstvu</t>
  </si>
  <si>
    <t>7=6/4</t>
  </si>
  <si>
    <t>Komentář:</t>
  </si>
  <si>
    <t>§ 6113, seskupení pol. 50 - Výdaje na platy, ostatní platby za provedenou práci a pojistné</t>
  </si>
  <si>
    <t>Ostatní platy</t>
  </si>
  <si>
    <t>Knihy, učební pomůcky a tisk</t>
  </si>
  <si>
    <t>Drobný hmotný dlouhodobý majetek</t>
  </si>
  <si>
    <t>Nákup materiálu j.n.</t>
  </si>
  <si>
    <t>Konzultační, poradenské a právní služby</t>
  </si>
  <si>
    <t>Služby školení a vzdělávání</t>
  </si>
  <si>
    <t>Nákup ostatních služeb</t>
  </si>
  <si>
    <t>Opravy a udržování</t>
  </si>
  <si>
    <t>Programové vybavení</t>
  </si>
  <si>
    <t xml:space="preserve">Výdaje položky tvoří především odměny členům Výborů Zastupitelstva Olomouckého kraje a Komisí Rady Olomouckého kraje. Při  
návrhu rozpočtu na rok 2013 vycházíme z částky rozpočtované v roce 2012, protože v době sestavování rozpočtu nám s ohledem na nové volební období 2012-2016 nejsou známy přesné počty členů komisí a výborů. V případě potřeby bude částka na této položce upravena během roku 2013 rozpočtovou změnou.  V roce 2013 předpokládáme i pokračování činnosti Poradního sboru pro náhradní rodinnou péči, zvláštního orgánu kraje, a navrhujeme  pro rok 2013 odměny jeho členům na stejné úrovni jako v roce 2012, tj. částka 128.730 Kč (11/7 členů a předseda Poradního sboru pro  náhradní rodinnou péči - z toho jsou 4 zaměstnanci Olomouckého kraje /včetně předsedy/ a 7 odborníků z jiných institucí).  
</t>
  </si>
  <si>
    <t xml:space="preserve">Jedná se o refundace pojistného (při účasti členů na zasedáních ROK/ZOK,...).  
Při návrhu rozpočtu na rok 2013 vycházíme z částky rozpočtované v roce 2012, protože v době sestavování rozpočtu nám s ohledem na nové volební období 2012-2016 nejsou známy počty členů ZOK, kteří budou uplatňovat refundaci mzdy. V případě potřeby bude částka na této položce upravena během roku 2013 rozpočtovou změnou. </t>
  </si>
  <si>
    <t>§ 6113, seskupení pol. 51 - Neinvestiční nákupy a související výdaje</t>
  </si>
  <si>
    <t xml:space="preserve">Prostředky na úhradu kurzových rozdílů při vyúčtování zahraničních pracovních cest členů zastupitelstva.  </t>
  </si>
  <si>
    <t xml:space="preserve">Na této položce je čerpáno za PHM do vozidel užívaných členy zastupitelstva.  Při návrhu rozpočtu na rok 2013 vycházíme z částky rozpočtované v roce 2012 (ze stávajícího počtu vozů užívaných členy samosprávy). V případě potřeby (změny počtu vozů) bude částka na této položce upravena během roku 2013 rozpočtovou změnou. </t>
  </si>
  <si>
    <t xml:space="preserve">Výše této položky je stanovena s přihlédnutím k nízkému čerpání v roce 2003-2012, kdy se v minulosti na dané položce čerpaly  
prostředky především v souvislosti s mimořádným odesíláním materiálů členům ZOK (při předání poště mimo podatelnu).  </t>
  </si>
  <si>
    <t>Výdaje této položky tvoří v převážné většině úhrady pronájmu prostor pro jednání, konference, při zasedáních či setkáních mimo sídlo  kraje (výjezdní zasedání ROK, konference samospráv,..). Rovněž jsou na této položce plánovány výdaje za nájemné prostor pro akce  související se zahraničními aktivitami OK (oficiální návštěvy,..).</t>
  </si>
  <si>
    <t xml:space="preserve">Z této položky jsou financovány cestovní výdaje členů ZOK při tuzemských i zahraničních pracovních cestách nárokované zpravidla  prostřednictvím klasických cestovních příkazů, popř. systémem paušálních plateb. Při návrhu rozpočtu na rok 2013 vycházíme z částky rozpočtované v roce 2012, protože v době sestavování rozpočtu nám s ohledem na  nové volební období 2012-2016 nejsou známy přesné počty členů ZOK (zejm. v komisích a výborech), ani vývoj v oblasti cestovného v roce 2013. Nicméně na základě čerpání v roce 2012 navrhujeme částku na proplácení tuzemského cestovného ve výši 1 200 tis.Kč -  ORG 11 000 000 000 a zahraničního cestovného ve výši 400 tis.Kč - ORG 11 000 000 099. V případě potřeby bude částka na této  položce upravena během roku 2013 rozpočtovou změnou. </t>
  </si>
  <si>
    <t xml:space="preserve">Strukturu výdajů této položky tvoří jednotlivé reprefondy uvolněných členů ZOK, ze kterých jsou hrazeny výdaje na občerstvení při  
jednání ZOK-Hynaisova, ROK, výborů a komisí, při oficiálních návštěvách včetně zahraničních, občerstvení na různé akce Olomouckého kraje, apod.. Při návrhu rozpočtu na rok 2013 vycházíme z částky rozpočtované v roce 2012. V případě potřeby bude částka na této položce upravena během roku 2013  rozpočtovou změnou. </t>
  </si>
  <si>
    <t xml:space="preserve">Požadavek do rozpočtu u této položky vychází z rozpočtu roku 2002-2012 při praktické nemožnosti stanovení přesné výše této položky  pro rok 2013. Na položce jsou nárokovány i prostředky pro možnou úhrady konferenčních poplatků zástupců Olomouckého kraje na  zahraničních konferencích.  </t>
  </si>
  <si>
    <t xml:space="preserve">Požadavek vychází z výše skutečně čerpaných výdajů na této položce v průběhu roku 2012.  </t>
  </si>
  <si>
    <t xml:space="preserve">Jedná se o nákup hodnotných dárkových předmětů (v pořizovací ceně nad 3 000,- Kč u jednotlivých případů) typických pro Českou  republiku a Olomoucký kraj (sklo, grafické listy apod.), které budou použity jako dary pro oficiální zahraniční návštěvy Olomouckého  kraje a jako dary pro významné představitele partnerských regionů. </t>
  </si>
  <si>
    <t xml:space="preserve">§ 6113, seskupení pol. 52 - Neinvestiční transfery soukromoprávním subjektům </t>
  </si>
  <si>
    <t>Do rozpočtu této položky byl zařazen plánovaný členský příspěvek v Asociaci krajů ČR.  Vycházíme z výše příspěvku v roce 2012.</t>
  </si>
  <si>
    <t xml:space="preserve">§ 6113, seskupení pol. 53 - Neinvestiční transfery veřejnoprávním subjektům a mezi peněžními fondy téhož subjektu </t>
  </si>
  <si>
    <t xml:space="preserve">I přesto, že v období I.-VIII. 2012 nebylo na této položce čerpáno, navrhujeme rozpočet této výdajové položky ponechat na symbolické  
výši.  </t>
  </si>
  <si>
    <t>§ 6113, seskupení pol. 54 - Neinvestiční transfery obyvatelstvu</t>
  </si>
  <si>
    <t xml:space="preserve">V souvislosti s platnou legislativou navrhujeme rozpočtovat i tuto položku.  </t>
  </si>
  <si>
    <t xml:space="preserve">Poskytnutí finančního daru prvnímu narozenému občánku kraje v roce 2013.  </t>
  </si>
  <si>
    <t xml:space="preserve">§ 6330, seskupení pol. 53 - Neinvestiční transfery veřejnoprávním subjektům a mezi peněžními fondy téhož subjektu </t>
  </si>
  <si>
    <t>Ing. Luděk Niče</t>
  </si>
  <si>
    <t>vedoucí kanceláře hejtmana</t>
  </si>
  <si>
    <t>ORJ - 01</t>
  </si>
  <si>
    <t>Ostatní osobní výdaje</t>
  </si>
  <si>
    <t>Odměny členů zastupitelstva obcí a krajů</t>
  </si>
  <si>
    <t>Povinné pojistné na sociální zabezpečení a příspěvek na státní politiku zaměstnanosti</t>
  </si>
  <si>
    <t>Ostatní povinné pojistné placené zaměstnavatelem</t>
  </si>
  <si>
    <t>Kursové rozdíly ve výdajích</t>
  </si>
  <si>
    <t>Studená voda</t>
  </si>
  <si>
    <t>Teplo</t>
  </si>
  <si>
    <t>Elektrická energie</t>
  </si>
  <si>
    <t>Pohonné hmoty a maziva</t>
  </si>
  <si>
    <t>Služby pošt</t>
  </si>
  <si>
    <t>Služby telekomunikací a radiokomunikací</t>
  </si>
  <si>
    <t>Služby peněžních ústavů</t>
  </si>
  <si>
    <t xml:space="preserve">Nájemné </t>
  </si>
  <si>
    <t>Cestovné (tuzemské i zahraniční)</t>
  </si>
  <si>
    <t>Pohoštění</t>
  </si>
  <si>
    <t>Účastnické poplatky na konference</t>
  </si>
  <si>
    <t>Ostatní poskytované zálohy a jistiny</t>
  </si>
  <si>
    <t>Věcné dary</t>
  </si>
  <si>
    <t>Ostatní neinvestiční transfery neziskovým a podobným organizacím</t>
  </si>
  <si>
    <t>Nákup kolků</t>
  </si>
  <si>
    <t>Platby daní a poplatků státnímu rozpočtu</t>
  </si>
  <si>
    <t>Náhrady mezd v době nemoci</t>
  </si>
  <si>
    <t>Dary obyvatelstvu</t>
  </si>
  <si>
    <t>Převody FKSP a sociálnímu fondu obcí a krajů</t>
  </si>
  <si>
    <t>Kancelář hejtmana</t>
  </si>
  <si>
    <t>ORJ - 02</t>
  </si>
  <si>
    <t>Ostatní neinvestiční výdaje</t>
  </si>
  <si>
    <t>Neinvestiční půjčené prostředky</t>
  </si>
  <si>
    <t>Investiční transfery</t>
  </si>
  <si>
    <t>§ 2143, seskupení pol. 51 - Neinvestiční nákupy a související výdaje</t>
  </si>
  <si>
    <t xml:space="preserve">Podpora činnosti turistických informačních center v Olomouckém kraji ve vybraných aktivitách jako je např. podpora standardizace, zkvalitňování a rozšiřování informačních služeb v oblasti cestovního ruchu v kraji a zahájení zajištění systematické součinnosti a spolupráce TIC na marketingových aktivitách kraje. Navržená částka vychází z Akčního plánu PRCR na období 2011-2013 (výhled do roku 2016) - č. UR/39/42/2010, č. UZ/20/42/2011. V roce 2012 bylo podpořeno 20 informačních center v celkové částce 800 tis.Kč.  </t>
  </si>
  <si>
    <t xml:space="preserve">Financování základních složek IZS - rezerva hejtmana na krizové řízení </t>
  </si>
  <si>
    <t xml:space="preserve">Dotace na jednotky sborů dobrovolných hasičů - z rozpočtu kraje </t>
  </si>
  <si>
    <t xml:space="preserve">Dotisk stávajících propagačních materiálů např. cyklotrasy OK, trhací turistické mapy kraje. V této položce je zahrnuta i částka na nákup drobného materiálu (drobný mobiliář na dovybavení stánku na výstavách cestovního ruchu) a na propagační předměty pro prezentaci kraje na veletrzích cestovního ruchu.  Uvedená aktivita vychází z Akčního plánu Marketingové studie cestovního ruchu Olomouckého kraje na období 2011 - 2013 (výhled do roku 2016). </t>
  </si>
  <si>
    <r>
      <rPr>
        <b/>
        <i/>
        <sz val="11"/>
        <color theme="1"/>
        <rFont val="Arial"/>
        <family val="2"/>
        <charset val="238"/>
      </rPr>
      <t>5. Rozvoj Turistického informačního portálu Olomouckého kraje (250 tis. Kč).</t>
    </r>
    <r>
      <rPr>
        <sz val="11"/>
        <color theme="1"/>
        <rFont val="Arial"/>
        <family val="2"/>
        <charset val="238"/>
      </rPr>
      <t xml:space="preserve">
Zajištění technologické aktuálnosti portálu a jehoprůběžný rozvoj s ohledem na aktuální vývoj v oblasti internetu (např. nové grafické prvky, flash animace, tag cloud, připojení web. kamer). Uvedená aktivita vychází z Akčního plánu PRCR na období 2011-2013 (výhled do roku 2016) č.  UR/39/42/2010, č. UZ/20/42/2011 a dále vychází z cenové kalkulace zpracované společností WINTERNET s.r.o., která realizovala projekt "Rozšíření aplikací turistického portálu Olomouckého kraje". Cílem je, aby portál po ukončení projektu technologicky a vývojově nestagnoval. 
</t>
    </r>
    <r>
      <rPr>
        <b/>
        <i/>
        <sz val="11"/>
        <color theme="1"/>
        <rFont val="Arial"/>
        <family val="2"/>
        <charset val="238"/>
      </rPr>
      <t xml:space="preserve">6. Zajištění provozu Rezervačního systému Olomouckého kraje (technická podpora systému) (215 tis. Kč). </t>
    </r>
    <r>
      <rPr>
        <sz val="11"/>
        <color theme="1"/>
        <rFont val="Arial"/>
        <family val="2"/>
        <charset val="238"/>
      </rPr>
      <t xml:space="preserve">
Společnost WINTERNET s.r.o. realizovala v letech 2011 - 2012 rezervační systém Olomouckého kraje. Navržená částka vychází ze Smlouvy o zajištění provozu a podpoře serveru internetového rezervačního systému (2011/03633/KH/DSM).  
</t>
    </r>
    <r>
      <rPr>
        <b/>
        <i/>
        <sz val="11"/>
        <color theme="1"/>
        <rFont val="Arial"/>
        <family val="2"/>
        <charset val="238"/>
      </rPr>
      <t xml:space="preserve">7. Zajištění nebo podpora vybraných akcí s perspektivou národního nebo mezinárodního významu v Olomouckém kraji (1.500 tis. Kč). </t>
    </r>
    <r>
      <rPr>
        <sz val="11"/>
        <color theme="1"/>
        <rFont val="Arial"/>
        <family val="2"/>
        <charset val="238"/>
      </rPr>
      <t xml:space="preserve">
Každoroční podpora vybraných významných akcí cestovního ruchu v turistických regionech Jeseníky a Střední Morava. V roce 2012 bylo podpořeno 13 nadregionálních akcí v celkové částce 1.500 tis. Kč. Navržená aktivita vychází z Akčního plánu PRCR na období 2011-2013 (výhleddo roku 2016) - č. UR/39/42/2010, č. UZ/20/42/2011. 
</t>
    </r>
    <r>
      <rPr>
        <b/>
        <i/>
        <sz val="11"/>
        <color theme="1"/>
        <rFont val="Arial"/>
        <family val="2"/>
        <charset val="238"/>
      </rPr>
      <t xml:space="preserve">8.Seniorské cestování (950 tis. Kč). </t>
    </r>
    <r>
      <rPr>
        <sz val="11"/>
        <color theme="1"/>
        <rFont val="Arial"/>
        <family val="2"/>
        <charset val="238"/>
      </rPr>
      <t xml:space="preserve">
Uvedená aktivita na podporu domácího cestovního ruchu úspěšně proběhla v roce 2008, 2010, 2011 a 2012. V roce 2012 se uskuteční celkem cca 35 zájezdů za účasti cca 1600 seniorů. Náklady Olomouckého kraje v roce 2012 činí 896 445,- Kč. Navržená aktivita vychází z Akčního plánu PRCR na období 2011-2013 (výhled do roku 2016) - č. UR/39/42/2010, č.UZ/20/42/2011. Doporučujeme navýšení o 50 tis. Kč v souvislosti s plánovanou úpravou DPH. </t>
    </r>
  </si>
  <si>
    <r>
      <t xml:space="preserve">Zahrnuje výdaje na tyto činnosti: 
</t>
    </r>
    <r>
      <rPr>
        <b/>
        <i/>
        <sz val="11"/>
        <color theme="1"/>
        <rFont val="Arial"/>
        <family val="2"/>
        <charset val="238"/>
      </rPr>
      <t xml:space="preserve">1. Prezentace OK v publikacích, časopisech, médiích (160 tis. Kč). </t>
    </r>
    <r>
      <rPr>
        <sz val="11"/>
        <color theme="1"/>
        <rFont val="Arial"/>
        <family val="2"/>
        <charset val="238"/>
      </rPr>
      <t xml:space="preserve">
Prezentace o turistických atraktivitách kraje a obou turistických regionů v turistických katalozích, časopisech zaměřených na cestovní  ruch i v denním tisku. Uvedená aktivita vychází z Akčního plánu Marketingové studie cestovního ruchu Olomouckého kraje na období 2011 - 2013 (výhled do roku 2016).      
</t>
    </r>
    <r>
      <rPr>
        <b/>
        <i/>
        <sz val="11"/>
        <color theme="1"/>
        <rFont val="Arial"/>
        <family val="2"/>
        <charset val="238"/>
      </rPr>
      <t>2. Výstavy domácí i zahraniční, prezentace turistické nabídky kraje ve spolupráci s dalšími subjekty (200 tis. Kč).</t>
    </r>
    <r>
      <rPr>
        <i/>
        <sz val="11"/>
        <color theme="1"/>
        <rFont val="Arial"/>
        <family val="2"/>
        <charset val="238"/>
      </rPr>
      <t xml:space="preserve">  </t>
    </r>
    <r>
      <rPr>
        <sz val="11"/>
        <color theme="1"/>
        <rFont val="Arial"/>
        <family val="2"/>
        <charset val="238"/>
      </rPr>
      <t xml:space="preserve">
V roce 2013 budou náklady na veletrhy (pronájem prostor a sektorů vč. grafického zpracování, technické přípojky …) hrazeny z projektu "Marketingové aktivity Olomouckého kraje". Nad rámec veletrhů z projektu je nutno zajistit další aktivity, které vychází z nabídek ostatních spolupracujících subjektů CR. Jedná se především o zabezpečení akcí ve spolupráci s moravskými kraji v rámci projektu "Významné turistické akce a cíle východní části České republiky" (do jehož realizace jsme zapojeni - č. UR/47/53/2010) v důležitých zdrojových trzích - ČR, Slovensko, Polsko, Německo, Rakousko, Itálie (veletrh GOOD Udine 2013), východní trhy apod. Dále se jedná o zabezpečení společných prezentací se statutárním městem Olomouc(společné prezentace ve Vídni a Bratislavě), sdruženími cestovního ruchu a dle rozhodnutí vedení či pana hejtmana.  Uvedené aktivity vychází z Akčního plánu Marketingové studie cestovního ruchu Olomouckého kraje na období 2011 - 2013 (výhled do roku 2016).  
</t>
    </r>
    <r>
      <rPr>
        <b/>
        <i/>
        <sz val="11"/>
        <color theme="1"/>
        <rFont val="Arial"/>
        <family val="2"/>
        <charset val="238"/>
      </rPr>
      <t xml:space="preserve">
3. Zhotovení nových propagačních materiálů OK (150 tis. Kč). </t>
    </r>
    <r>
      <rPr>
        <sz val="11"/>
        <color theme="1"/>
        <rFont val="Arial"/>
        <family val="2"/>
        <charset val="238"/>
      </rPr>
      <t xml:space="preserve">
Zhotovení nových oboustranných map OK a hanácké kuchařky populární formou. 
Tvorba nových materiálů na podporu cestovního ruchu vychází z Akčního plánu Marketingové studie cestovního ruchu Olomouckého kraje na období  2011 - 2013 (výhled do roku 2016).  
</t>
    </r>
    <r>
      <rPr>
        <b/>
        <i/>
        <sz val="11"/>
        <color theme="1"/>
        <rFont val="Arial"/>
        <family val="2"/>
        <charset val="238"/>
      </rPr>
      <t>4. Zajištění provozu Turistického informačního portálu Olomouckého kraje (provozní a obsahový servis) (1.410 tis. Kč)</t>
    </r>
    <r>
      <rPr>
        <b/>
        <sz val="11"/>
        <color theme="1"/>
        <rFont val="Arial"/>
        <family val="2"/>
        <charset val="238"/>
      </rPr>
      <t xml:space="preserve">. </t>
    </r>
    <r>
      <rPr>
        <sz val="11"/>
        <color theme="1"/>
        <rFont val="Arial"/>
        <family val="2"/>
        <charset val="238"/>
      </rPr>
      <t xml:space="preserve">
Z této částky je určeno 860 tis. Kč na sdružení cestovního ruchu (J-SCR:430 tis. Kč a SM-SCR:430 tis. Kč), která budou provádět obsahovou správu portálu, a 550 tis. Kč na technickou správu portálu dle Smlouvy o zajištění provozu serveru internetového portálu cestovního ruchu (2010/05397/KH/DSM). Uvedené aktivity vychází z Akčního plánu PRCR na období 2011-2013 (výhled do roku 2016) - č.  UR/39/42/2010, č. UZ/20/42/2011.  
</t>
    </r>
  </si>
  <si>
    <t xml:space="preserve">Nákup pohoštění pro pracovní partnery při jednáních v expozici Olomouckého kraje v době konání veletrhů a výstav cestovního ruchu.  </t>
  </si>
  <si>
    <t>§ 2143, seskupení pol. 52 - Neinvestiční transfery soukromoprávním subjektům</t>
  </si>
  <si>
    <t>Neinvestiční transfery nefinančním podnikatelským subjektům - fyzickým osobám</t>
  </si>
  <si>
    <t xml:space="preserve">Jedná se o dokrytí 2/3 finančních nákladů ve výši 371.800 Kč (1/3 hradí st. město Olomouc) na zabezpečení fungování Olomouc region Card (provozní náklady + administrace). </t>
  </si>
  <si>
    <t>Neinvestiční transfery občanským sdružením</t>
  </si>
  <si>
    <t xml:space="preserve">Příspěvek KČT - oblast Olomoucký kraj na podporu údržby a obnovy značení turistických, cykloturistických a lyžařských tras na území Olomouckého kraje. Navržená částka v Akčním plánu PRCR na období 2011-2013 (výhled do roku 2016) - č. UR/39/42/2010, č. UZ/20/42/2011 je ve výši 400 tis. Kč.  </t>
  </si>
  <si>
    <t xml:space="preserve">§ 2143, seskupení pol.53 - Neinvestiční transfery veřejnoprávním subjektům a mezi peněžními fondy téhož subjektu </t>
  </si>
  <si>
    <t>Neinvestiční transfery krajům</t>
  </si>
  <si>
    <t>Neinvestiční transfery obcím</t>
  </si>
  <si>
    <t xml:space="preserve">Společná tvorba propagačních materiálů se sousedními kraji. Pokračování spolupráce mezi moravskými kraji (OK, ZK, MSK a JMK) z let 2005 - 2012. Navržená částka vychází z Akčního plánu PRCR na období 2011-2013 (výhled do roku 2016) - č. UR/39/42/2010, č.  UZ/20/42/2011. </t>
  </si>
  <si>
    <t>§ 2144, seskupení pol. 51 - Neinvestiční nákupy a související výdaje</t>
  </si>
  <si>
    <t xml:space="preserve">Na této položce jsou rozpočtovány prostředky související s činností oddělení vnějších vztahů. Jedná se o prostředky na podporu spolupráce se zahraničními regiony včetně zajišťování prezentací Olomouckého kraje v zahraničí v rámci uzavřených smluv ospolupráci  atd. Dále jsou na položce rozpočtovány prostředky na Letní školu AER a členský příspěvek AER (S-2004/0273/KH), prostředky na cenu  GOAL (150 tis. Kč - UR č. UR/71/53/2011) a také na dotační titul Olomouckého kraje na podporu zahraničních aktivit. V rámci tohoto titulu bylo v roce 2012 přerozděleno celkem 300 tis. Kč, pro rok 2013 s ohledem na spolupráci s novým partnerským region Ganja v  Ázerbájdžánu navrhujeme 400 tis. Kč. </t>
  </si>
  <si>
    <t xml:space="preserve">§ 2144, seskupení pol.53 - Neinvestiční transfery veřejnoprávním subjektům a mezi peněžními fondy téhož subjektu </t>
  </si>
  <si>
    <t xml:space="preserve">Na této položce byl v letech 2009-2012 hrazen příspěvek statutárnímu městu Olomouc na základě smlouvy o spolupráci a podpoře činnosti informační sítě Europe Direct uzavřené v souladu s rámcovou smlouvou uzavřenou v roce 2009 (číslo sml.:  2009/00751/KH/DSB). Tato rámcová smlouva byla podepsána na období 2009-2012, nicméně předpokládáme uzavření další smlouvy i  pro následující období a zařazujeme tedy do rozpočtu 2013 částku na příspěvek ve výši 350 tis. Kč (stejnou jako v předešlých letech). </t>
  </si>
  <si>
    <t>§ 2144, seskupení pol. 54 - Neinvestiční transfery obyvatelstvu</t>
  </si>
  <si>
    <t>Ostatní neinvestiční transfery obyvatelstvu</t>
  </si>
  <si>
    <t xml:space="preserve">Na této položce jsou rozpočtovány prostředky pro možnost poskytnutí příspěvku fyzickým osobám na zajišťování zahraničních aktivit kraje (dle zkušenosti čerpání v letech 2006-2012 – v souvislosti s reprezentací Olomouckého kraje v Youth Regional Network AER a  účastí na akcích partnerských regionů).   </t>
  </si>
  <si>
    <t>§ 3341, seskupení pol. 51 - Neinvestiční nákupy a související výdaje</t>
  </si>
  <si>
    <t xml:space="preserve">Výdaje na podporu medializace Olomouckého kraje (v roce 2012: TV Morava, ZZIP a Televize Přerov).  </t>
  </si>
  <si>
    <t>§ 3349, seskupení pol. 51 - Neinvestiční nákupy a související výdaje</t>
  </si>
  <si>
    <t xml:space="preserve">Na této položce jsou alokovány prostředky na:  </t>
  </si>
  <si>
    <t xml:space="preserve">- redakční zpracování a tisk měsíčníku Olomoucký kraj, který realizuje firma M. Kyjevský - FGP studio na základě smlouvy č. 2010/00371/KH/DSM (platba: 346.086,40 Kč/1 měsíc) </t>
  </si>
  <si>
    <t xml:space="preserve">- distribuci měsíčníku Olomoucký kraj, kterou od 07/2011 realizuje firma M. Kyjevský - FGP studio (do 06/2011 to byla Česká distribuční, a.s.) na základě smlouvy č. 2011/02788/KH/DSM (platba: 98.303,20 Kč/1 měsíc) </t>
  </si>
  <si>
    <t xml:space="preserve"> - přílohy měsíčníku Olomoucký kraj</t>
  </si>
  <si>
    <t>§ 5272, seskupení pol. 51 - Neinvestiční nákupy a související výdaje</t>
  </si>
  <si>
    <t>Služby zpracování dat</t>
  </si>
  <si>
    <t xml:space="preserve">Náklady na aktualizaci webu (www.izsol.cz) pro potřeby krizového řízení a složky Integrovaného záchranného systému Olomouckého kraje, dále se jedná o náklady na celoroční provoz webu s povodňovým plánem Olomouckého kraje a celoroční aktualizaci dat na tomto webu, včetně mapových podkladů. </t>
  </si>
  <si>
    <t>§ 5273, seskupení pol. 51 - Neinvestiční nákupy a související výdaje</t>
  </si>
  <si>
    <t>Prádlo, oděv a obuv</t>
  </si>
  <si>
    <t xml:space="preserve">Na této položce jsou finanční prostředky na pořízení vybavení pro potřebu Krizového štábu Olomouckého kraje, Povodňové komise Olomouckého kraje a členy Bezpečnostní rady Olomouckého kraje. V roce 2013 předpokládáme nákup vybavení pro nové členy BROK a navyšujeme částku o 80 tis. Kč oproti roku 2012. V případě dalších požadavků v roce 2013 bude nutné tuto položku posílit  rozpočtovou změnou. </t>
  </si>
  <si>
    <t xml:space="preserve">Finanční prostředky na nákup odborných publikací pro potřeby krizového řízení, podklady pro metodické řízení obcí v oblasti krizového řízení, mapové podklady Olomouckého kraje atd. </t>
  </si>
  <si>
    <t xml:space="preserve">Dovybavení stalého pracoviště krizového štábu pracoviště krizového řízení dle požadavků Ministerstva vnitra ČR.  </t>
  </si>
  <si>
    <t xml:space="preserve">Materiál pro potřeby jednotek sborů dobrovolných hasičů obcí Olomouckého kraje a pořízení propagačního materiálu, který je určený složkám IZS k prezentaci a propagaci Olomouckého kraje v průběhu roku 2013. Zároveň tento materiál slouží jako oceněnípro děti do škol na různé hasičské soutěže aj.  </t>
  </si>
  <si>
    <t>Nájemné</t>
  </si>
  <si>
    <t>Položka je vyhrazena na platby nájemného za prostory určené k výcviku jednotek sborů dobrovolných hasičů Olomouckého kraje, HZS Olomouckého kraje a ostatních složek IZS v souladu s § 10 odst. 5 písm. b). Orgány kraje organizují instruktáže a školení v oblasti ochrany obyvatelstva a §11 zákona č. 239/2000 Sb., o integrovaném záchranném systému - hejtman organizuje integrovaný záchranný systém na úrovni kraje.</t>
  </si>
  <si>
    <t xml:space="preserve">Nákup služeb souvisejících s metodickým vedením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</si>
  <si>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xml:space="preserve">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integrovaném záchranném systému - hejtman organizuje integrovaný záchranný systém na úrovni kraje. </t>
  </si>
  <si>
    <t>§ 5273, seskupení pol. 52 - Neinvestiční transfery soukromoprávním subjektům</t>
  </si>
  <si>
    <t xml:space="preserve">Od roku 2011 poskytuje oddělení krizového řízení roční příspěvek ve výši 200 tis. Kč pro Český červený kříž, o.s., z důvodu organizace akcí: noví dárci krve v Olomouckém kraji, oceňování dárců krve Zlatou Janského medailí, oceňování dárců krve Zlatým křížem. V této tradici bychom chtěli pokračovat také v roce 2013.  </t>
  </si>
  <si>
    <t>§ 5273, seskupení pol. 59 - Ostatní neinvestiční výdaje</t>
  </si>
  <si>
    <t>Nespecifikované rezervy</t>
  </si>
  <si>
    <t xml:space="preserve">Rezerva Olomouckého kraje pro případ řešení krizové situace nebo mimořádné události. Jedná se o vyčleněné mimořádné finanční prostředky Olomouckého kraje, které jsou určeny především k přímému řešení krizových situací a mimořádných událostí v průběhu roku. V případě, že na území kraje nedojde k přímému řešení a odstraňování následků mimořádné události nebo krizové situace, je rezerva postupně rozdělována ve prospěch základních složek IZS (HZS Olomouckého kraje, Policie ČR, Zdravotnická záchranná služba OK) na základě návrhu BROK a hejtmana OK. </t>
  </si>
  <si>
    <t xml:space="preserve">§ 5512, seskupení pol.53 - Neinvestiční transfery veřejnoprávním subjektům a mezi peněžními fondy téhož subjektu </t>
  </si>
  <si>
    <t xml:space="preserve">Kraj k zabezpečení plošného pokrytí území kraje jednotkami požární ochrany přispívá dle § 27 zákona č. 133/1985 Sb., o požární ochraně ve znění pozdějších předpisů obcím na financování potřeb jejich jednotek sborů dobrovolných hasičů obcí. Olomoucký kraj si plně uvědomuje nezbytnost udržení akceschopnosti těchto jednotek, které spolu s Hasičským záchranným sborem Olomouckého kraje tvoří prvosledové složky při odstraňování následků mimořádných událostí a krizových situací na území Olomouckého kraje.  </t>
  </si>
  <si>
    <t>§ 5529, seskupení pol. 51 - Neinvestiční nákupy a související výdaje</t>
  </si>
  <si>
    <t xml:space="preserve">Jedná se o položku, na které jsou finanční prostředky určené k zajištění cvičení a pravidelných porad základních složek IZS dle zákona č. 239/2000 Sb., o integrovaném záchranném systému, nebo odborné přípravy jednotek sborů dobrovolných hasičů.  </t>
  </si>
  <si>
    <t>§ 6172, seskupení pol. 51 - Neinvestiční nákupy a související výdaje</t>
  </si>
  <si>
    <t xml:space="preserve">Prostředky rozpočtované na této položce jsou vyčleněny pro činnost tiskového oddělení kanceláře hejtmana, a to zejména na nákup propagačních předmětů s využitím loga kraje, dále na realizaci ediční řady informačních a propagačních materiálů Olomouckého kraje s logem (doplnění ediční řady o další prvky, reedice již existujících prvků včetně aktualizace...). </t>
  </si>
  <si>
    <t xml:space="preserve">Zahrnuje především výdaje: </t>
  </si>
  <si>
    <t xml:space="preserve"> - za překladatelské služby při zahraničních návštěvách, překlady textů, smluv...pro činnost KH a popřípadě i dalších odborů KÚOK  </t>
  </si>
  <si>
    <t xml:space="preserve"> - za informační aktivity ve vztahu k EU zajišťované KÚOK  </t>
  </si>
  <si>
    <t xml:space="preserve"> - za zhotovení fotografií z akcí kraje (prezentační akce,..)  </t>
  </si>
  <si>
    <t xml:space="preserve"> - za grafické práce vč. potisků prvků ediční řady (při zpracování projektů v rámci položek jinak řazených do 5139)  </t>
  </si>
  <si>
    <t xml:space="preserve">Dále lze na tuto položku zařadit výdaje: </t>
  </si>
  <si>
    <t xml:space="preserve">- za reprografické práce (při nemožnosti zajištění v rámci techniky KÚOK). </t>
  </si>
  <si>
    <t xml:space="preserve"> - spojené s aktualizací grafického manuálu znaku a loga Olomouckého kraje</t>
  </si>
  <si>
    <t xml:space="preserve">Služby související s realizací komunikačních kampaní zadávaných na základě požadavku hejtmana, případně rozhodnutí vedení či Rady Olomouckého kraje. Částka bude sloužit např. na úhradu nákladů na reklamní bannery a PPC kampaně (pay per click – platba za kliknutí). Dále jsou z této částky hrazeny náklady na zajištění správy, aktualizaci a rozvoj webové aplikace www.kr-olomoucky.cz (smlouva č. 2012/01279/KH/DSM). </t>
  </si>
  <si>
    <t xml:space="preserve">Finance alokované na této položce budou sloužit k úhradě nákladů za občerstvení na tiskové konference a další akce pořádané pro novináře, případně s účastí novinářů (např. pracovní snídaně hejtmana s novináři atp.).  </t>
  </si>
  <si>
    <t>§ 6409, seskupení pol. 51 - Neinvestiční nákupy a související výdaje</t>
  </si>
  <si>
    <t>Na této položce jsou vyčleněny prostředky pro úhrady smluvní částky za propagaci akcí kraje - smlouva s TK PLUS s.r.o. (2010/05495/KH/DSM).</t>
  </si>
  <si>
    <t>Kancelář ředitele</t>
  </si>
  <si>
    <t>ORJ - 03</t>
  </si>
  <si>
    <t>Mgr. Lenkda Doleželová</t>
  </si>
  <si>
    <t>vedoucí kanceláře ředitele</t>
  </si>
  <si>
    <t xml:space="preserve">Úhrady příspěvků za členství v komoře auditorů. </t>
  </si>
  <si>
    <t>Položka zahrnuje nákup cenin - kolků pro potřeby odborů KÚOK.</t>
  </si>
  <si>
    <t>§ 6172, seskupení pol. 50 - Výdaje na platy, ostatní platby za provedenou práci a pojistné</t>
  </si>
  <si>
    <t>Platy zaměstnanců v pracovním poměru</t>
  </si>
  <si>
    <t xml:space="preserve">Výše finančních prostředků na platy zaměstnanců Olomouckého kraje zařazené do KÚOK je na úrovni roku 2012.   </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</si>
  <si>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</si>
  <si>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Ostatní platby za provedenou práci jinde nezařazené</t>
  </si>
  <si>
    <t xml:space="preserve">Dle zákona č. 589/1992 Sb., o pojistném na sociální zabezpečení a příspěvku na státní politiku zaměstnanosti, ve znění pozdějších předpisů (25%). </t>
  </si>
  <si>
    <t>Povinné pojistné na veřejné zdravotní pojištění</t>
  </si>
  <si>
    <t xml:space="preserve">Dle zákona č. 48/1997 Sb., o veřejném zdravotním pojištění a o změně a doplnění některých souvisejících zákonů, ve znění pozdějších předpisů (9%).   </t>
  </si>
  <si>
    <t>Povinné pojistné na úrazové pojištění</t>
  </si>
  <si>
    <t xml:space="preserve">Dle vyhlášky č. 125/1993 Sb., kterou se stanoví podmínky a sazby zákonného pojištění odpovědnosti zaměstnavatele za škodu při pracovním úraze nebo nemoci z povolání, ve znění pozdějších předpisů (4,2‰). Pro rok 2013 navrhujeme zvýšení finančních prostředků vzhledem k čerpání v roce 2012.      </t>
  </si>
  <si>
    <t>Nákup ochranných pracovních pomůcek podle pracovněprávních předpisů a Vnitřního předpisu Krajského úřadu Olomouckého kraje č. 2/2008 platného od 1. 5. 2008 - oděvy, ochranné pracovní obuv pro zaměstnance odborů OŽPZ, ODSH, KŘ, OIEP, EO, OSR.</t>
  </si>
  <si>
    <t xml:space="preserve">Předplatné novin a odborných časopisů, jiných nosičů. </t>
  </si>
  <si>
    <t xml:space="preserve">Nákup a výměna opotřebovaného nefunkčního vybavení v kancelářích (výměna nefunkčních skartovaček, nákup kancelářských židlí - nutná výměna za opotřebované, nákup regálů do archivu, další nákupy za opotřebované nefunkční vybavení.  </t>
  </si>
  <si>
    <t xml:space="preserve">Z položky 5139 jsou hrazeny veškeré nákupy spotřebního materiálu - elektromateriál, razítka, polymery, sanitární prostředky, drobný materiál - dílna údržby, tonery pro odbory, kancelářské potřeby, kancelářský papír aj.    </t>
  </si>
  <si>
    <t>Středomoravská vodárenská, a.s. Olomouc - Smlouva o odvádění odpadních vod č. 103-16179/5, Smlouva o dodávce vody č. 103-16178/2, vč. Dodatku č. 1, (ORG 0012007000000) ve výši 250 tis.Kč.</t>
  </si>
  <si>
    <t>Dalkia ČR, a.s. Ostrava - Kupní smlouva na dodávku a odběr tepelné energie (ORG 0012007000000) ve výši 2 000 tis.Kč</t>
  </si>
  <si>
    <t>Nemocnice Šternberk - Dohoda o užívání nebytových prostor a úhradách za služby (ORG 0012000000000) ve výši 5 tis.Kč</t>
  </si>
  <si>
    <t>Regionální centrum Olomouc, s. r. o., Olomouc - Smlouva o zajištění služeb č. R2/S/2008/001, (ORG 0012008000000) ve výši 
1 200 tis.Kč</t>
  </si>
  <si>
    <t>Plyn</t>
  </si>
  <si>
    <t>Lumen Energy, a.s. Tylovická 375/16, Praha - Závěrkový list č. PL2011111077 - měsíční zálohy na dodávku plynu pro pracoviště OSV, Žilinská 7, Olomouc včetně vyúčtování (ORG 0012009000000) ve výši 160 tis.Kč
ÚZSVM Šumperk, Smlouva o nájmu nebytových prostor č. UZSVN/OSU/5034/2010-OSUH - plyn 192 tis.Kč</t>
  </si>
  <si>
    <t>Pohonné hmoty jsou čerpány prostřednictvím karet CCS. Návrh rozpočtu vychází z reality roku 2012</t>
  </si>
  <si>
    <t>Teplá voda</t>
  </si>
  <si>
    <t xml:space="preserve">Regionální centrum Olomouc, s. r. o., Olomouc - Smlouva o zajištění služeb č. R/S/2008/001, na položce 5157 - jsou účtovány úhrady dle skutečně odebraných jednotek dle uzavřené smlouvy.   </t>
  </si>
  <si>
    <t>Nákup ostatních paliv a energie</t>
  </si>
  <si>
    <t>Nafta do náhradního zdroje elektrické energie.</t>
  </si>
  <si>
    <t xml:space="preserve">Hrazení poštovného. </t>
  </si>
  <si>
    <t xml:space="preserve">Regionální centrum Olomouc, s. r. o., Olomouc - Smlouva o nájmu nebytových prostor č. R2/N/2008/001 vč. Dodatku č. 1 ke Smlouvě - nájem nebytových prostor. (ORG 0012008000000).
První kapitálová společnost, a.s. Přerov - Smlouva o nájmu nebytových prostor AB/2004/430        356 tis. Kč  
První kapitálová společnost, a.s. Přerov - Smlouva o nájmu nebytových prostor AB/2011/599        125 tis. Kč 
V návrhu rozpočtu na rok 2013 je ponechána částka ve výši 501 tis. Kč, která bude použita na případné zvýšení nájmů a zajištění školení, seminářů, metodické pomoci atd. 501 tis. Kč 
ÚZSVM Šumperk, Smlouva o nájmu nebytových prostor č. UZSVM/OSU/5034/2010-OSUH - nájemné (Úřad práce Olomouc). 
Smlouva o podnájmu - kancelář v Bruselu, zastoupení OK. 
Středočeský kraj, Zborovská 11, Praha 5 platnost od 1.9.2010 - 30.4.2014.  </t>
  </si>
  <si>
    <t>Česká pojišťovna, a.s. Praha - Pojistná smlouva o pojištění vozidel, Havarijní pojištění vozidel, úhrady čtvrtletní dle stanovených splátek, včetně úhrad pojištění odpovědnosti za škodu způsobenou motovým vozidlem                   250 tis. Kč 
Kooperativa, pojišťovna, a.s. Praha - Rámcová pojistná smlouva - cestovní  pojištění zaměstnanců KÚOK             50 tis. Kč</t>
  </si>
  <si>
    <t xml:space="preserve"> Regionální centrum Olomouc, s. r .o., Olomouc - Smlouva o zajištění služeb č. R2/S/2008/001, (ORG 0012008000000) ve výši 190 tis.Kč.</t>
  </si>
  <si>
    <t xml:space="preserve"> ÚZSVM Šumperk, Smlouva o nájmu nebytových prostor č. UZSVM/OSU/5034/2010-OSUH - vodné ve výši 40 tis.Kč.</t>
  </si>
  <si>
    <t xml:space="preserve">Ing. Klimíček, Olomouc - Smlouva o poskytování poradenství a služeb v oblasti bezpečnosti práce a požární ochrany, ve znění pozdějších dodatků   90 tis. Kč 
Ostatní platby na základě uzavřených objednávek - posuzování neopravitelnosti DHIM před pořízením nových předmětů, revizní zprávy vyplývající z revizí technologických zařízení, ostatní konzultace a poradenství, znalecké posudky         110 tis. kč         
</t>
  </si>
  <si>
    <t xml:space="preserve">Povinné vzdělávání zaměstnanců dle zákona č. 312/2002 Sb., o úřednících ÚSC a o změně některých zákonů, ve znění pozdějších předpisů, (vstupní vzdělávání, průběžné vzdělávání, ZOZ). Další vzdělávání dle plánu vzdělávání zaměstnanců krajského úřadu. Vzhledem k delimitaci zaměstnanců OSV a ODSH navrhujeme pro rok 2013 nižší čerpání finančních prostředků.   </t>
  </si>
  <si>
    <t xml:space="preserve">Pro rok 2013 navrhujeme výši finančních prostředků na cestovné tuzemské cesty ve výši 2 000 tis. Kč, ORG 12 000 000 000 a zahraniční cesty ve výši 1 000 tis.Kč, ORG 12 000 000 099).  </t>
  </si>
  <si>
    <t>Položka zahrnuje nákup výrobků a služeb k pohoštění KÚOK.</t>
  </si>
  <si>
    <t xml:space="preserve">Finanční prostředky zůstávají na úrovni roku 2012.  </t>
  </si>
  <si>
    <t>Položka zahrnuje ostatní zálohy na neinvestiční výdaje. Patří sem např. i trvalé jistiny, např. na karty CCS.</t>
  </si>
  <si>
    <t>Poskytnuté neinvestiční příspěvky a náhrady (část)</t>
  </si>
  <si>
    <t xml:space="preserve">§ 6172, seskupení pol.53 - Neinvestiční transfery veřejnoprávním subjektům a mezi peněžními fondy téhož subjektu </t>
  </si>
  <si>
    <t>Moravskoslezský kraj, Ostrava - Smlouva o poskytnutí dotace (provoz videokonference).</t>
  </si>
  <si>
    <t xml:space="preserve">Nákup dálničních známek pro vozidla KÚOK, poplatky za vklad práva do katastru nemovitostí pro OMP. </t>
  </si>
  <si>
    <t>§ 6172, seskupení pol. 54 - Neinvestiční transfery obyvatelstvu</t>
  </si>
  <si>
    <t xml:space="preserve">Vzhledem k čerpání roku 2012 navrhujeme výši položky náhrady pro rok 2013 ponechat ve stejné výši.     </t>
  </si>
  <si>
    <t xml:space="preserve">Pro rok 2013 navrhujeme příděl ve výši 3 %.             </t>
  </si>
  <si>
    <t>ORJ - 04</t>
  </si>
  <si>
    <t xml:space="preserve">Tyto výdaje budou použity zejména na majetkoprávní vypořádání odkupů pozemků pod silnicemi II. a III. třídy z vlastnictví třetích osob do vlastnictví Olomouckého kraje, popřípadě na pořízení pozemků, potřebných pro činnost příspěvkových organizací Olomouckého kraje.  
</t>
  </si>
  <si>
    <t>Odbor majetkový a právní</t>
  </si>
  <si>
    <t>Mgr. Hana Kamasová</t>
  </si>
  <si>
    <t>vedoucí odboru</t>
  </si>
  <si>
    <t xml:space="preserve">
</t>
  </si>
  <si>
    <t xml:space="preserve">Tato položka je zřízena pro úhradu nájemného, a to zejména za pronájem pozemků do ČR - Pozemkového fondu ČR a třetích osob v souvislosti s majetkoprávním vypořádáním investičních akcí Olomouckého kraje, za pronájem pozemků pro potřeby civilního letiště v Přerově.   </t>
  </si>
  <si>
    <t xml:space="preserve">Tyto výdaje v majetkoprávních a jiných záležitostech pro Olomoucký kraj a Krajský úřad Olomouckého kraje zahrnují výdaje na základě uzavřené smlouvy s AK Ritter-Šťastný, výdaje na vyhotovení znaleckých posudků a geometrických plánů. Podstatnou část těchto výdajů představují výdaje na vyhotovování geometrických plánů v souvislosti s převody silničních pozemků mezi Olomouckým krajem, městy a obcemi Olomouckého kraje a náklady na vyhotovení znaleckých posudků pro výkupy silničních pozemků z vlastnictví  třetích osob. </t>
  </si>
  <si>
    <t xml:space="preserve">Nárůst výdajů na této položce v roce 2013 je způsoben výdaji na úhradu provizí realitním kancelářím, a to dle uzavřených zprostředkovatelských smluv na odprodej nepotřebných nemovitostí Olomouckého kraje. Dále tato položka zahrnuje výdaje za jednorázové úhrady v souvislosti se zřizováním věcných břemen ve prospěch Olomouckého kraje, resp. ve prospěch nemovitostí ve vlastnictví Olomouckého kraje, a dále výdaje na pořízení kopií geometrických plánů, fotodokumentace, uveřejnění informací o veřejných zakázkách na centrální adrese, inzercí záměrů Olomouckého kraje v tisku,na úhradu provizí realitním kancelářím, a to dle uzavřených zprostředkovatelských smluv na odprodej nepotřebných nemovitostí Olomouckého kraje, případně další služby. </t>
  </si>
  <si>
    <t xml:space="preserve">Tato položka je zřizována pro úhradu poplatků za ověřování listin, podpisů, případně poštovních poplatků organizacím v souvislosti s pořizováním nemovitého majetku. </t>
  </si>
  <si>
    <t>Tato položka je v roce 2013 navýšena z důvodu nárůstu finančních odvodů při úhradě správních poplatků státu, zejména u odnětí půdy ze ZPF v souvislosti s pořizováním nemovitého majetku</t>
  </si>
  <si>
    <t xml:space="preserve">Tyto výdaje zahrnují úhradu poplatků třetím osobám za ověřování podpisů, ověřování listin a na úhradu poštovních poplatků v souvislosti s uzavíranými kupními smlouvami na výkupy pozemků zastavěných silnicemi II. a III. třídy. </t>
  </si>
  <si>
    <t>Investiční nákupy a související výdaje</t>
  </si>
  <si>
    <t>§ 6172, seskupení pol. 61 - Investiční nákupy a související výdaje</t>
  </si>
  <si>
    <t>Pozemky</t>
  </si>
  <si>
    <t>Odbor správní a legislativní</t>
  </si>
  <si>
    <t>ORJ - 05</t>
  </si>
  <si>
    <t>JUDr. Marie Mazánková</t>
  </si>
  <si>
    <t xml:space="preserve">Výdaje související s právním poradenstvím.  </t>
  </si>
  <si>
    <t>Odbor informačních technologií</t>
  </si>
  <si>
    <t>ORJ - 06</t>
  </si>
  <si>
    <t>Mgr. Jiří Šafránek</t>
  </si>
  <si>
    <t xml:space="preserve">Cyklická obměna pracovních stanic, provozní spotřeba: 
1. Monitory - 100 ks, PC - 100 ks, notebooky - celkem 1 200 tis.Kč 
2. Čtečky, čtečky s pamětí, čipové karty, apod. - celkem 200 tis.Kč 
</t>
  </si>
  <si>
    <t xml:space="preserve">Výdaje na úhradu pojistného v roce 2013 jsou navrhovány v návaznosti na výši pojistného dle nových pojistných smluv, které byly schváleny ROK dne 11. 9. 2012. Roční pojistné je oproti minulým rokům vyšší zejména s ohledem na skutečnost, že nové pojistné smlouvy obsahují oproti minulým rokům i pojištění vozidel. </t>
  </si>
  <si>
    <t xml:space="preserve">Materiál na opravy prováděné svépomocí.  </t>
  </si>
  <si>
    <t xml:space="preserve">1. Multifunkce, SafeQ - nájem bude stanoven dle chystané nové smlouvy - celkem 3 000 tis.Kč 
2. Pronájem optických tras mezi sídlem OK, HZS, policií ČR a ZZS OK součástí je i krizové řízení (smlouva č. 2012/01450/OIT/DSM) - celkem 374 tis.Kč </t>
  </si>
  <si>
    <t xml:space="preserve">1. Konzultace firmy GORDIC v rámci nových modulů pro administrátory OIT - celkem 100 tis.Kč 
2. Konzultace firmy DTG, ANet, TESCO, MARBES - konzultace ostatních firem poskytujících SW v rámci nových funkčností v rámci  administrace SW apod. - celkem 100 tis.Kč. </t>
  </si>
  <si>
    <t xml:space="preserve">1. Integrace uživatelů AD-Kevis, MARBES CONSULTING s.r.o. - celkem 50 tis.Kč 
2. Implementace, web party, workflow, aplikace - celkem 660 tis.Kč 
3. Převody dat v rámci DC2 - vzdělávání apod., DTG, a.s. - celkem 30 tis.Kč 
4. Plnění dat doFAMA+ - technické a stavební součásti budov z excelovských tabulek, TESCO SW a.s. - celkem 40 tis.Kč 
5. Převod dat majetku (věcný) PO do SW PROXIO ENO, MARBES CONSULTING s.r.o - celkem 30 tis.Kč 
6. Datová tržiště - EKO, řízení PO - převody sumarizovaných dat PO do tržišť, převody dat do majetku PO, GORDIC spol. s r.o. -  celkem 40 tis.Kč </t>
  </si>
  <si>
    <t xml:space="preserve">1. ICZ a.s. - vzdálená správa centrálního přepínače a nastavení síťových pravidel (smlouva č. 2003/0984/OIT) - celkem 555 tis.Kč 
2. MERIT GROUP a.s. - opravy, paušální platba za přítomnost technika na opravy výpočetní techniky (smlouva č. 2007/1877/OIT) - celkem 380 tis.Kč 
3. MERIT GROUP a.s. - profylaxe, paušální platba za provádění profylaxe - kontrola výpočetní techniky, revize (smlouva č.2004/0107/OIT) - celkem 400 tis.Kč 
4. ORBIT s.r.o. - CITRIX, podpora software pro vzdálený přístup do informačního systému Olomouckého kraje - detašovaná pracoviště (smlouva č. 2009/03907/OIT/DSM) - celkem 460 tis.Kč 
5. SODAT - Optim Access, AuditPro"audit pro" pro 700 PC - celkem 120 tis.Kč 
 </t>
  </si>
  <si>
    <t xml:space="preserve">Nákup drobného SW od stávajících i nových firem. </t>
  </si>
  <si>
    <t>Odbor investic a evropských programů</t>
  </si>
  <si>
    <t>ORJ - 17</t>
  </si>
  <si>
    <t>Ing. Miroslav Kubín</t>
  </si>
  <si>
    <t>§ 3315, seskupení pol. 59 - Ostatní neinvestiční výdaje</t>
  </si>
  <si>
    <t xml:space="preserve">Jedná se o zajištění prostředků na údržbu majetku pořízeného z dotace FM EHP/Norsko v rámci projektu "Brána poznání otevřena"  (rekonstrukce depozitářů Vlastivědného muzea v Olomouci). Dle podmínek FM EHP/Norska je příjemce dotace povinnen zajistit  údržbu majetku spolufinancovaného z dotace. Na údržbu majetku je povinnen vyčlenit finanční prostředky ve výši 0,5 % ze skutečných celkových výdajů projektu po dobu udržitelnosti projektu (10 let). Částka na údržbu majetku činí 23 217,35 Euro ročně - přibližně 650 tis. Kč.  </t>
  </si>
  <si>
    <t xml:space="preserve">Náklady spojené s dočasnými záběry pozemků pro realizaci staveb  </t>
  </si>
  <si>
    <t xml:space="preserve">Náklady spojené s přípravou podkladů pro výkup pozemků - geometrické plány, posudky, apod. a finanční rezerva na smlouvy o dílo uzavírané s hodnotiteli v rámci věcného hodnocení projektových žádostí předkládaných v globálních grantech Olomouckého kraje. </t>
  </si>
  <si>
    <t xml:space="preserve">Náklady spojené s výběrovými řízeními - centrální adresa, vícetisky, komoditní burza apod. a následná péče o zeleň na již ukončených investičních akcích.  </t>
  </si>
  <si>
    <t xml:space="preserve">Náklady spojené s úhradou poplatků a daní.  </t>
  </si>
  <si>
    <t>Útvar interního auditu</t>
  </si>
  <si>
    <t>ORJ - 16</t>
  </si>
  <si>
    <t>Ing. Věra Štembírková</t>
  </si>
  <si>
    <t>pověřena vedením odboru</t>
  </si>
  <si>
    <t xml:space="preserve">Zajištění konzultační, poradenské a právní služby pro potřeby Útvaru interního auditu. Lze rovněž využít pro potřeby analýz, případně studií zpracovaných externími experty. Nejde o duplicitní činnosti s již existující právní a daňovou činností  pro  Olomoucký kraj.  </t>
  </si>
  <si>
    <t>Odbor Krajský živnostenský úřad</t>
  </si>
  <si>
    <t>ORJ - 15</t>
  </si>
  <si>
    <t>Bc. Ing. František Pivoda</t>
  </si>
  <si>
    <t>Jedná se zejména o poskytnuté náhrady za náklady soudního řízení. K rozsudkům soudů vzniklých v řízení (soudní přezkumy dle  Soudního řádu správního). Stanovené dle ustanovení § 60 odst. 1 zákona č. 150/2002 Sb., soudního řádu správního.</t>
  </si>
  <si>
    <t>Odbor zdravotnictví</t>
  </si>
  <si>
    <t>ORJ - 14</t>
  </si>
  <si>
    <t>MUDr. Eva Štefková</t>
  </si>
  <si>
    <t>Nákupy akcií a majetkových podílů</t>
  </si>
  <si>
    <t xml:space="preserve">Lékařská služba první pomoci </t>
  </si>
  <si>
    <t>Provoz záchytné stanice</t>
  </si>
  <si>
    <t>Financování protidrogové prevence</t>
  </si>
  <si>
    <t>Program Zdraví 21</t>
  </si>
  <si>
    <t>Vzdělávání lékařů</t>
  </si>
  <si>
    <t>§ 3513, seskupení pol. 51 - Neinvestiční nákupy a související výdaje</t>
  </si>
  <si>
    <t xml:space="preserve">1. FN Olomouc, dětská 1000 tis.Kč, dospělá 1000 tis.Kč, zubní 1000 tis. Kč  - 3 000 tis. Kč, UZ 252 
2. Středomoravská nemocniční a.s., dětská a dospělá LSPP - 6 264 tis. Kč, UZ 252 
3. LSPP při Nemocnici Hranice a.s., dětská LSPP - 333 tis. Kč, UZ 252
4. Zubní LSPP pro šumpersko a jesenicko - 341 tis.Kč, UZ 256 </t>
  </si>
  <si>
    <t>§ 3522, seskupení pol. 51 - Neinvestiční nákupy a související výdaje</t>
  </si>
  <si>
    <t xml:space="preserve">Na provoz záchytné stanice při Vojenské nemocnici Olomouc.  </t>
  </si>
  <si>
    <t>Nákup ostatních služeb, UZ 253</t>
  </si>
  <si>
    <t>§ 3532, seskupení pol. 51 - Neinvestiční nákupy a související výdaje</t>
  </si>
  <si>
    <t xml:space="preserve">Na zajištění lékárenské služby o vánočních svátcích.  </t>
  </si>
  <si>
    <t>§ 3541, seskupení pol. 52 - Neinvestiční transfery soukromoprávním subjektům</t>
  </si>
  <si>
    <t>§ 3544, seskupení pol. 51 - Neinvestiční nákupy a související výdaje</t>
  </si>
  <si>
    <t>§ 3592, seskupení pol. 52 - Neinvestiční transfery soukromoprávním subjektům</t>
  </si>
  <si>
    <t>Neinvestiční transfery nefinančním podnikatelským subjektům - fyzickým osobám, UZ 258</t>
  </si>
  <si>
    <t>Neinvestiční transfery nefinančním podnikatelským subjektům - právnickým osobám, UZ 258</t>
  </si>
  <si>
    <t>§ 3599, seskupení pol. 51 - Neinvestiční nákupy a související výdaje</t>
  </si>
  <si>
    <t xml:space="preserve">Služby pro výkon státní správy v oblasti výběrových řízeních zdravotnických zařízení.  </t>
  </si>
  <si>
    <t xml:space="preserve">Inzerce pro personální výběrová řízení, psychologická vyšetření.  </t>
  </si>
  <si>
    <t>Odbor kultury a památkové péče</t>
  </si>
  <si>
    <t>ORJ - 13</t>
  </si>
  <si>
    <t>PhDr. Jindřich Garčic</t>
  </si>
  <si>
    <t xml:space="preserve">Příspěvky divadlům a filharmoniím </t>
  </si>
  <si>
    <t xml:space="preserve">Jedná se o dotaci Moravské filharmonii Olomouc, která je příspěvkovou organizací Statutárního města Olomouc (ÚZ 200) na zajištění  regionální funkce filharmonie.  Součástí schválené "Koncepce rozvoje kultury a památkové péče Olomouckého kraje" je také podpora významných subjektů, které  působí v Olomouckém kraji a nejsou zřizovány Olomouckým krajem, avšak mají regionální působnost. Přiznání dotace na podporu  regionální činnosti z prostředků kraje je jednou z podmínek pro to, aby se divadla a filharmonie mohly ucházet i o dotaci z Programu  podpory divadel a profesionálních hudebních souborů vypisovaného Ministerstvem kultury ČR.  </t>
  </si>
  <si>
    <t xml:space="preserve">Podpora kultury a památkové péče - přímá podpora významných kulturních akcí </t>
  </si>
  <si>
    <t>Neinvestiční dotace pro knihovny - regionální funkce knihoven</t>
  </si>
  <si>
    <t>Podpora kultury a památkové péče</t>
  </si>
  <si>
    <t>§ 3311, seskupení pol. 52 - Neinvestiční transfery soukromoprávním subjektům</t>
  </si>
  <si>
    <t>Neinvestiční transfery nefinančním podnikatelským subjektům - právnickým osobám</t>
  </si>
  <si>
    <t xml:space="preserve">Jedná se o příspěvek Divadlu Šumperk s.r.o. na zajištění regionální funkce divadla v Šumperku (ÚZ 200). </t>
  </si>
  <si>
    <t xml:space="preserve"> Neinvestiční transfery obcím</t>
  </si>
  <si>
    <t xml:space="preserve">§ 3311, seskupení pol.53 - Neinvestiční transfery veřejnoprávním subjektům a mezi peněžními fondy téhož subjektu </t>
  </si>
  <si>
    <t xml:space="preserve">§ 3312, seskupení pol.53 - Neinvestiční transfery veřejnoprávním subjektům a mezi peněžními fondy téhož subjektu </t>
  </si>
  <si>
    <t xml:space="preserve">Jedná se o dotaci Moravskému divadlu Olomouc, které je příspěvkovou organizací Statutárního města Olomouc (ÚZ 200) na zajištění  regionální funkce divadla (UZ 200).  </t>
  </si>
  <si>
    <t>§ 3312, seskupení pol. 52 - Neinvestiční transfery soukromoprávním subjektům</t>
  </si>
  <si>
    <t>Neinvestiční transfery církvím a naboženským společnostem</t>
  </si>
  <si>
    <t xml:space="preserve">Přímá podpora významných kulturních akcí. 
Jedná se o dotace na podporu významných kulturních akcí, které se uskuteční v roce 2013 (ÚZ 213).  </t>
  </si>
  <si>
    <t xml:space="preserve">§ 3314, seskupení pol.53 - Neinvestiční transfery veřejnoprávním subjektům a mezi peněžními fondy téhož subjektu </t>
  </si>
  <si>
    <t xml:space="preserve">Podle zákona č. 257/2001 Sb. (knihovní zákon) plní a koordinuje krajská knihovna regionální funkce vybraných knihoven v kraji. V Olomouckém kraji zajišťuje plnění regionálních funkcí Vědecká knihovna v Olomouci, a to prostřednictvím sedmi pověřených knihoven  (Hranice, Jeseník, Lipník nad Bečvou, Olomouc, Prostějov, Přerov a Šumperk). Tyto knihovny smluvně zajišťují standardizované  výkony pro cca 500 základních knihoven v kraji (UZ 204).  </t>
  </si>
  <si>
    <t xml:space="preserve">§ 3315, seskupení pol.53 - Neinvestiční transfery veřejnoprávním subjektům a mezi peněžními fondy téhož subjektu </t>
  </si>
  <si>
    <t>Neinvestiční transfery cizím příspěvkovým organizacím</t>
  </si>
  <si>
    <t xml:space="preserve">Dle článku V. uzavřené "Základní smlouvy" o předání Muzea umění Olomouc Ministerstvu kultury ČR se předávající Olomoucký kraj  zavázal v rámci podpory kultury poskytovat Muzeu umění Olomouc počínaje rokem 2007 až do případné změny v rozpočtovém určení  daní neinvestiční příspěvek na činnost muzea (UZ 16).  </t>
  </si>
  <si>
    <t>§ 3319, seskupení pol. 51 - Neinvestiční nákupy a související výdaje</t>
  </si>
  <si>
    <t xml:space="preserve">Jedná se o možné náklady spojené s vypracováním znaleckých posudků, které bude případně nutné si vyžádat v rámci správních řízení a  v rámci řízení odvolacích (převážně v oblasti památkové péče). </t>
  </si>
  <si>
    <t xml:space="preserve">Z této položky budou financovány náklady spojené s pořízením věcných darů u příležitosti předání Cen Olomouckého kraje za oblast  kultury za rok 2012.  </t>
  </si>
  <si>
    <t>§ 3322, seskupení pol. 52 - Neinvestiční transfery soukromoprávním subjektům</t>
  </si>
  <si>
    <t xml:space="preserve">Z programu podpora kultury a památkové péče (ÚZ 209) budou financovány dotace příslušných podprogramů, tj. Obnova kulturních  památek v OK (ÚZ 210), Obnova staveb drobné architektury místního významu v OK (ÚZ 211) a Podpora kulturních aktivit v OK  (ÚZ 212).   </t>
  </si>
  <si>
    <t>1. Metodická činnost - 5 tis. Kč      
Podle ustanovení § 28 odst. 1 zák. č. 20/1987 Sb., metodicky řídí krajský úřad výkon státní památkové péče v kraji. Povinnost zajišťovat  metodickou činnost v oblasti kultury vyplývá především z ustanovení § 1,odst. 3 a § 14, odst. 2 zákona č. 129/2000 Sb., o krajích.  Požadovaná finanční částka bude použita na úhradu činnosti lektorů a vypracování metodických materiálů. Metodická činnost bude  výrazně zaměřena na problematiku možnosti získat pro akce voblasti kultury a památkové péče zdroje z fondu EU.  
2. Inzerce - 70 tis.Kč 
Tato částka je stanovena pro financování výběrových řízení, které jsou plánovány v roce 2013. 
3. Ceny Olomouckého kraje - 385 tis. Kč 
V rámci této položky budou financovány náklady spojené se zajištěním organizace slavnostního předání Cen Olomouckého kraje za  oblast kultury za rok 2012 v souladu s pravidly schválenými v ZOK dne 10.9.2007 dle usnesení ZOK č. UZ/17/28/2007. 
4. Jedná se o možné náklady spojené s nákupem ostatních služeb pro zajišťování společných kulturních akcí v rámci činnosti Olomouckého  kraje - 80 tis.Kč</t>
  </si>
  <si>
    <t xml:space="preserve">Jedná se o refundace mzdy neuvolněných členů ZOK (při účasti členů na zasedáních ROK/ZOK,...).  </t>
  </si>
  <si>
    <t xml:space="preserve">Náklady na vyplacení odměn členům Zastupitelstva Olomouckého kraje, a to uvolněným i neuvolněným, (členové ZOK - předsedové  výborů, komisí, členové výborů a komisí, členové ROK). Při návrhu rozpočtu na rok 2013 vycházíme z částky rozpočtované v roce 2012, protože v době sestavování rozpočtu nám s ohledem na nové volební období 2012-2016 nejsou známy příslušné počty členů všech orgánů OK. V případě potřeby bude částka na této položce upravena během  roku 2013 rozpočtovou změnou. </t>
  </si>
  <si>
    <t xml:space="preserve">Výše výdajů této položky je stanovena výpočtem z položky 5023 – uvolnění (25%).  
Při návrhu rozpočtu na rok 2013 vycházíme z částky rozpočtované v roce 2012 </t>
  </si>
  <si>
    <t>Výše výdajů této položky je stanovena výpočtem z položky 5023 a 5021 (9%). Pojistné je odváděno z odměn uvolněných i neuvolněných členů zastupitelstva. Při návrhu rozpočtu na rok 2013 vycházíme z částky rozpočtované v roce 2012.</t>
  </si>
  <si>
    <t>Tato položka je určena na výdaje za periodický tisk uvolněných členů ZOK (doposud bylo hrazeno z rozpočtu kanceláře ředitele).</t>
  </si>
  <si>
    <t>Na této výdajové položce jsou rozpočtovány prostředky pro možnost pořízení DHIM do kanceláří uvolněných členů zastupitelstva,  
politických klubů, doplnění výbavy služebních vozidel zastupitelů, včetně pořízení NB novým členům ZOK. Částku navrhujeme na úrovni roku 2012.</t>
  </si>
  <si>
    <t xml:space="preserve">Prostředky rozpočtované na této položce jsou určeny pro úhradu výdajů za kancelářské potřeby členů zastupitelstva (včetně uvolněných  členů, vybavení klubů) - pera, zvýrazňovače, samolepící etikety, spotřební materiál do vazačů, potřeby pro vybavení kuchyněk členů vedení (přípravky, ubrousky,...), PF, malé kalendáříky, tisk prvků grafického manuálu (hlavičkové papíry, obálky, vizitky..). Do této položky patří i nákup materiálu pro zahraniční prezentace. Tato položka zahrnuje i náklady na dárkové předměty v pořizovací ceně do 3 000,- Kč (v jednotlivých případech), které jsou určeny k propagačním účelům Olomouckého kraje (na základě požadavků hejtmana). . </t>
  </si>
  <si>
    <t>Na základě výpočtu poměru podlahové plochy kanceláří zastupitelů a poslaneckých klubů z celkové plochy kanceláří KÚOK  bývá stanovena výše nákladů za vodné a stočné na příslušný rok. Při návrhu rozpočtu na rok 2013 vycházíme z částky rozpočtované v roce 2012, protože s ohledem na usazení nových uvolněných členů ZOK a dispozice místností klubů ZOK by nemělo dojít ke změně procentuálního podílu ploch.</t>
  </si>
  <si>
    <t>Na základě výpočtu poměru podlahové plochy kanceláří zastupitelů a poslaneckých klubů z celkové plochy kanceláří KÚOK  bývá stanovena výše nákladů za úhradu dálkově dodávané tepelné energie na příslušný rok.  Při návrhu rozpočtu na rok 2013 vycházíme z částky rozpočtované v roce 2012, protože s ohledem na usazení nových uvolněných členů ZOK a dispozice místností klubů ZOK by nemělo dojít ke změně procentuálního podílu ploch.</t>
  </si>
  <si>
    <t>Na základě výpočtu poměru podlahové plochy kanceláří zastupitelů a poslaneckých klubů z celkové plochy kanceláří KÚOK  bývá stanovena výše nákladů za elektrickou energii na příslušný rok.  Při návrhu rozpočtu na rok 2013 vycházíme z částky rozpočtované v roce 2012, protože s ohledem na usazení nových uvolněných členů ZOK a dispozice místností klubů ZOK by nemělo dojít ke změně procentuálního podílu ploch.</t>
  </si>
  <si>
    <t>Na této položce jsou čerpány výdaje za tel. služby (GTS Czech) pro členy zastupitelstva a poslanecké kluby (pevné linky) a dále provoz  mobilních telefonů (Telefónica O2) členů zastupitelstva (vedení) včetně poplatků za internetového připojení.  Při návrhu rozpočtu na rok 2013 vycházíme z částky rozpočtované v roce 2012.</t>
  </si>
  <si>
    <t>Čerpání na této položce představují výdaje za roční poplatky za platební karty, příp. poplatky za vyřízení víza při zahraničních cestách, výdaje za pojištění členů zastupitelstva při zahraničních pracovních cestách. Při návrhu rozpočtu na rok 2013 vycházíme z částky rozpočtované v roce 2012 (z aktuálního počtu vydaných služebních platebních karet pro uvolněné členy ZOK).</t>
  </si>
  <si>
    <t>Na této položce jsou rozpočtovány prostředky pro možnost čerpání výdajů za služby tajemníků klubů ZOK a na úhradu  uzavřených mandátních smluv.</t>
  </si>
  <si>
    <t xml:space="preserve">Výdaje této rozpočtové položky tvoří úhrady nákladů za školení a semináře absolvované členy Zastupitelstva a Rady Olomouckého kraje. </t>
  </si>
  <si>
    <t xml:space="preserve">Zahrnuje výdaje za: 
- ubytování oficiálních návštěv Olomouckého kraje (pozvaní hosté),  
- za zajištění překladatelských služeb při zahraničních návštěvách včetně překladu písemných materiálů,  
- úhradu průvodcovských služeb při organizaci a zajištění programu oficiálních návštěv kraje,  
- zahraniční prezentace a propagaci v zahraničí, 
- propagace webu kraje, aplikace loga, grafické práce, 
- vydání výroční zprávy za rok 2012 (cca 170 tis. Kč),  
- úhradu poplatků za rozhlasové a televizní přijímače užívané v rámci kanceláří uvolněnými členy zastupitelstva  
- úhrady dle smlouvy o zajištění zpravodajského servisu (ČTK 2007/0250/KH/DSM, Annopress 2008/0426/KH/DSM),  
- úhradu podílu za zajištění úklidu budovy (Jeremenkova 40a) - podíl podlahové plochy zaujímané kancelářemi uvolněných členů vedení  a polit. klubů 
Z této položky jsou hrazeny i fotopráce, kopírování materiálů pro orgány kraje (podklady pro jednání při nefunkčnosti kopírek KÚ) 
a knihařské práce (archivace materiálů ze zastupitelstva a rady r. 2012 - předpoklad je max. do 50 tis. Kč). V rámci této položky je hrazen i poplatek za licenční smlouvu org. OSA (úhrada 2012=506 734 Kč). Na položce je nárokován i členský poplatek Olomouckého kraje v Čs. ústav zahraniční 5 tis. Kč.  Na této položce jsou rozpočtovány i fin. prostředky na krytí tradičních akcí Olomouckého kraje organizovaných kanceláří  hejtmana. </t>
  </si>
  <si>
    <t xml:space="preserve">V předešlých letech se jednalo především o tyto akce:  
Konference samospráv, setkání se starostkami obcí Olomouckého kraje, setkání se starosty obcí Olomouckého kraje, Stavba roku,  setkání tiskových mluvčích ORP, Dožínky Olomouckého kraje, ples Olomouckého kraje, akce pro válečné veterány,  poděkování hejtmana dárcům krve, Vánoce Olomouckého kraje. </t>
  </si>
  <si>
    <t xml:space="preserve">Zahrnuje výdaje za opravy vozidel zastupitelů a opravy a servis kávovarů v sekretariátech uvolněných členů ZOK. </t>
  </si>
  <si>
    <t xml:space="preserve">Výdaje této položky jsou tvořeny především upgradem SW IntraDoc pro potřeby členů rady, zastupitelstva, politických klubů a  
zpracovatelů podkladových materiálů ROK a ZOK. </t>
  </si>
  <si>
    <t xml:space="preserve">Výdaje za FKSP členů zastupitelstva (vedení OK) byly nárokovány dle informací personálního oddělení KŘ (3 % z objemu mzdových prostředků). </t>
  </si>
  <si>
    <t>Neinvestiční transfery obecně prospěšným společnostem, UZ 254</t>
  </si>
  <si>
    <t>Neinvestiční transfery občanským sdružením, UZ 254</t>
  </si>
  <si>
    <t>Na financování protidrogové prevence obecně prospěšným společnostem a občanským sdružením.</t>
  </si>
  <si>
    <t>Na financování vzdělávání zdravotnických pracovníků, fyzickým osobám a právnickým</t>
  </si>
  <si>
    <t xml:space="preserve">Úhrada nákladů za likvidaci nepoužitelných léčiv - 100 tis.Kč, UZ 98297.  </t>
  </si>
  <si>
    <t xml:space="preserve">Úhrada nákladů na očkování proti TBC, kalmetizace - 500 tis.Kč, UZ 98335.  </t>
  </si>
  <si>
    <t xml:space="preserve">Program Zdraví 21 pro všechny ve 21. století (WHO), dle jednání se zainteresovanými organizacemi , UZ 255.  </t>
  </si>
  <si>
    <t>Odbor ekonomický</t>
  </si>
  <si>
    <t>ORJ - 07</t>
  </si>
  <si>
    <t>Ing. Jiří Juřena</t>
  </si>
  <si>
    <t xml:space="preserve">§ 3636, seskupení pol.53 - Neinvestiční transfery veřejnoprávním subjektům a mezi peněžními fondy téhož subjektu </t>
  </si>
  <si>
    <t xml:space="preserve">Jedná se o výdaje na úhradu nákladů na bezpečnostní schránky zřízené u Komerční banky, a.s. 
1. schránka - akcie Regionálního letiště Přerov a.s. - 1.224,- Kč/rok  
2. schránka - akcie Středomoravské nemocniční a.s. - 3.672,- Kč/ rok  
</t>
  </si>
  <si>
    <t>Neinvestiční transfery regionálním radám</t>
  </si>
  <si>
    <t>Neinvestiční dotace pro Úřad regonální rady regionu soudržnosti Střední Morava na základě Smlouvy o zajištění financování regionálního operačního programu Střední Morava</t>
  </si>
  <si>
    <t xml:space="preserve"> Úroky vlastní</t>
  </si>
  <si>
    <t>Smlouva o úvěrovém rámci ve výši 700 mil. Kč s Komerční bankou, a.s.</t>
  </si>
  <si>
    <t xml:space="preserve">Smlouva o úvěru ve výši 900 mil. Kč s Evropskou investiční bankou na projekt "Modernizace silnic II. a III. třídy v Olomouckém kraji. Úvěr je ve fázi splácení.  </t>
  </si>
  <si>
    <t xml:space="preserve">Smlouva o úvěrovém rámci ve výši 3 000 mil. Kč s Evropskou investiční bankou na spolufinancování evropských programů a financování vlastních investičních akcí. Úvěr je ve fázi čerpání i splácení.  Úroky jsou vypočítány s předpokladem čerpání další tranše ve výši 600 mil. Kč v lednu 2013. </t>
  </si>
  <si>
    <t xml:space="preserve">Kurzové ztráty týkající se pohybu finančních prostředků na bankovních účtech vedených v EUR.  </t>
  </si>
  <si>
    <t>Poplatky dluhové služby</t>
  </si>
  <si>
    <t xml:space="preserve">Jedná se o služby spojené s vedením bankovních účtů - za vedení účtů, poplatky za položky apod. a o pojištění platebních karet.   </t>
  </si>
  <si>
    <t xml:space="preserve">Výdaje na úhradu nákladů za daňové poradenství a konzulatační činnosti v oblasti účetnictví na základě uzavřených smluv.  </t>
  </si>
  <si>
    <t xml:space="preserve">Výdaje na úhradu daní z nemovitostí a daní z převodu nemovitostí a daně z přidané hodnoty na základě daňového přiznání . DPH je odváděno za krátkodobé nájmy (do 48 hod.) včetně vybavení (např. pronájem kongresového sálu), pronájem nebytových prostor a motivých věcí - kantýna, nájem parkovacích míst, úplata za poskytnutí věcného břemene, nájem honebních pozemků, stravovací služby ZELOS, EKO-KOM (zajištění informační kampaně v oblasti vzdělávání a osvěty obyvatel s odpady) a další.  </t>
  </si>
  <si>
    <t>§ 6409, seskupení pol. 52 - Neinvestiční transfery soukromoprávním subjektům</t>
  </si>
  <si>
    <t>Ostatní neinvestiční transfery neziskovým a podobobným organizacím</t>
  </si>
  <si>
    <t xml:space="preserve">Významné projekty - UZ 001. (Upravený rozpočet a čerpání probíhá na všech odborech - údaje uvedeny pro informaci ) </t>
  </si>
  <si>
    <t xml:space="preserve">Příspěvky do 25 tis.Kč - UZ 02 (Upravený rozpočet a čerpání probíhá na všech odborech - údaje uvedeny pro informaci ) </t>
  </si>
  <si>
    <t>§ 6409, seskupení pol. 59 - Ostatní neinvestiční výdaje</t>
  </si>
  <si>
    <t xml:space="preserve">Rezerva na neplnění daňových příjmů  </t>
  </si>
  <si>
    <t xml:space="preserve">Odbor životního prostředí a zemědělství </t>
  </si>
  <si>
    <t>ORJ - 09</t>
  </si>
  <si>
    <t>Ing. Josef Veselský</t>
  </si>
  <si>
    <t xml:space="preserve">Olomoucký kraj je spolupořadatelem (2005, 2007, 2009 - 2012) soutěže o nejlepší regionální potravinářský produkt "Výrobek Olomouckého kraje". Záštitu nad touto soutěží měl doposud vždy hejtman Olomouckého kraje. Obdobné soutěže organizují i jiné kraje. Předmětem akce je umožnění prezentace a propagace potravinářských výrobků vyrobených na území Olmouckého kraje oceněných v  soutěži o nejlepší regionální potravinářský produkt "Výrobek Olomouckého kraje".  
</t>
  </si>
  <si>
    <t>Příspěvky na hospodaření v lesích na území Olomouckého kraje</t>
  </si>
  <si>
    <t xml:space="preserve">Program na podporu začínajících včelařů na území Olomouckého kraje </t>
  </si>
  <si>
    <t xml:space="preserve">Příspěvky obcím Olomouckého kraje na řešení mimořádných událostí </t>
  </si>
  <si>
    <t xml:space="preserve">Investiční transfery veřejnoprávním subjektům a mezi peněžními fondy téhož subjektu </t>
  </si>
  <si>
    <t>§ 1014, seskupení pol. 51 - Neinvestiční nákupy a související výdaje</t>
  </si>
  <si>
    <t>§ 1032, seskupení pol. 51 - Neinvestiční nákupy a související výdaje</t>
  </si>
  <si>
    <t>Nájemné za půdu</t>
  </si>
  <si>
    <t xml:space="preserve">Náhrada za přičlenění honebních pozemků na základě dohod uzavřených mezi Olomouckým krajem a vlastníky pozemků, Městem Hranice a Lesy ČR, s.p., o přičlenění honebních pozemků k vlastní honitbě Olomouckého kraje Valšovice.  </t>
  </si>
  <si>
    <t>§ 1036, seskupení pol. 51 - Neinvestiční nákupy a související výdaje</t>
  </si>
  <si>
    <t xml:space="preserve">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1/2002, o stanovení okruhu odborných zaměstnanců KÚOK, kterým se k výkonu funkce přiděluje služební stejnokroj, bude mít v roce 2013 nárok na přidělení nebo obnovu stejnokroje 8 zaměstnanců.  </t>
  </si>
  <si>
    <t xml:space="preserve">Úhrada nákladů spojených s organizací chovatelských přehlídek pro hodnocení kvality chované a kontrolou ulovené zvěře - § 59 odst. 2 písm. b) zákona č. 449/2001Sb., o myslivosti.  </t>
  </si>
  <si>
    <t>§ 1037, seskupení pol. 52 - Neinvestiční transfery soukromoprávním subjektům</t>
  </si>
  <si>
    <t>§ 1099, seskupení pol. 51 - Neinvestiční nákupy a související výdaje</t>
  </si>
  <si>
    <t xml:space="preserve">Úhrada nákladů soudních řízení v případě prohry soudních sporů. Termín pro uhrazení nákladů soudních řízení bývá v rozhodnutí soudu stanoven v řádu několika dní.  </t>
  </si>
  <si>
    <t>§ 1099, seskupení pol. 54 - Neinvestiční transfery obyvatelstvu</t>
  </si>
  <si>
    <t>Účelové neinvestiční transfery nepodnikajícím fyzickým osobám</t>
  </si>
  <si>
    <t xml:space="preserve">§ 2310, seskupení pol.53 - Neinvestiční transfery veřejnoprávním subjektům a mezi peněžními fondy téhož subjektu </t>
  </si>
  <si>
    <t xml:space="preserve">Poskytování účelových dotací pro obce na území kraje na řešení mimořádných (havarijních) situací v oblasti vodovodů a kanalizací je řešeno v souladu s pravidly Poskytnutí příspěvku obcím na řešení mimořádných situaci schválenými ZOK UZ/19/16/2003 ze dne 16. 10. 2003. Jedná se zejména o řešení situací, kdy došlo k narušení základních funkcí území v důsledku havárie v oblasti:                  
- zásobování obyvatelstva pitnou vodou,                                                                              
- odvádění a likvidace odpadních vod, 
- povodňová situace.                                                                                              
Dotace jsou poskytovány pouze na realizaci opatření bezprostředně souvisejících s odstraněním následků nebo prevenci mimořádné situace na majetku obce. </t>
  </si>
  <si>
    <t>§ 2369, seskupení pol. 51 - Neinvestiční nákupy a související výdaje</t>
  </si>
  <si>
    <t xml:space="preserve">Poradenství, analýzy a studie zpracovávané externími experty a organizacemi pro potřebu zabezpečení výkonu státní správy a samosprávy v oblasti vodního hospodářství a rybářství. V roce 2012 byla zpracována Databáze ochranných pásem vodních zdrojů na území OK včetně grafických a vektorových vrstev. Pro zachování její aktuálnosti je navržena její pravidelná aktualizace 1x ročně. </t>
  </si>
  <si>
    <t xml:space="preserve">§ 2399, seskupení pol.63 - Investiční transfery veřejnoprávním subjektům a mezi peněžními fondy téhož subjektu </t>
  </si>
  <si>
    <t>Investiční transfery nefinančním podnikatelským subjektům - právnickým osobám</t>
  </si>
  <si>
    <t xml:space="preserve">Spolufinancování zpracování aktualizace plánů dílčích povodí řeky Moravy, Odry a Dyje. Plány dílčích povodí pořizují správci povodí podle své působnosti ve spolupráci s příslušnými krajskými úřady a ve spolupráci s ústředními vodoprávními úřady. Plány dílčích povodí schvalují podle své územní působnosti kraje. Zastupitelstvo Olomouckého kraje usnesením č. UZ/11/32/2009 ze dne 11. 12. 2009 schválilo konečný návrh Plánu oblasti povodí Moravy, Odry a Dyje pro území Olomouckého kraje. Rada Olomouckého kraje následně usnesením UR/36/34/2010 ze dne 08. 04. 2010 vydala Nařízením č. 1/2010 závazné části plánu oblasti povodí Moravy, Odry a  Dyje pro správní obvod kraje. Navržená výše podpory vychází z požadavků správců vodních toků Povodí Moravy, s.p. a Povodí Odry, s.p.. Komise Rady Asociace krajů České republiky pro životní prostředí a zemědělství přijala na svém zasedání dne 27.06.2012 usnesení č. 57/12 ze dne 27.06.2012, kterým navrhuje Asociaci krajů České republiky doporučit jednotlivým krajům schválení finanční a věcné spoluúčasti na pořízení plánů dílčích povodí pro druhé plánovací období (do roku 2015 budou aktualizovány přijaté plány povodí a zpracovány plány pro zvládání povodňových rizik), které podle své působnosti pořizují správci povodí ve spolupráci s příslušnými krajskými úřady ve spolupráci s ústředními vodoprávními úřady (viz § 24 odst. 13 zákona č. 254/2001 Sb.o vodách a o změně některých zákonů v oblastech, které jsou prioritou pro každé dané území). </t>
  </si>
  <si>
    <t>§ 3719, seskupení pol. 51 - Neinvestiční nákupy a související výdaje</t>
  </si>
  <si>
    <t xml:space="preserve">Poradenství, analýzy a studie zpracovávané externími experty a organizacemi pro potřebu zabezpečení výkonu státní správy a samosprávy v oblasti ochrany ovzduší.     </t>
  </si>
  <si>
    <t>§ 3725, seskupení pol. 51 - Neinvestiční nákupy a související výdaje</t>
  </si>
  <si>
    <t>§ 3729, seskupení pol. 51 - Neinvestiční nákupy a související výdaje</t>
  </si>
  <si>
    <t>§ 3741, seskupení pol. 51 - Neinvestiční nákupy a související výdaje</t>
  </si>
  <si>
    <t xml:space="preserve">1. Úhrada nákladů na zajištění záchranných programů k ochraně ohrožených zvláště chráněných druhů rostlin a živočichů (ust. § 77a  odst. 5 písm. e) zákona č. 114/1992 Sb., o ochraně přírody a krajiny). 
2. Úhrada nákladů na umístění odebraných nedovoleně držených jedinců druhů chráněných podle zvláštního předpisu (ust. § 77a odst. 5 písm. k) zákona č. 114/1992 Sb.). 
3. Úhrada nákladů za odchyt, odvoz handicapovaných (poraněných) volně žijících živočichů a zajištění kompletní péče o ně v záchranných stanicích. Konkrétně se jedná o zajištění převzetí handicapovaných živočichů v záchranné stanici ZO ČSOP Haná v Němčicích na Hané, ZO ČSOP Sovinecko ve Stránském, ČSOP ZO Leština a Ornitologické stanice Muzea Komenského "ORNIS" za účelem veterinárního ošetření a jejich rekonvalescence k opětovnému navrácení do přírody.  </t>
  </si>
  <si>
    <t>§ 3742, seskupení pol. 51 - Neinvestiční nákupy a související výdaje</t>
  </si>
  <si>
    <t xml:space="preserve">Úhrada nákladů na zpracování plánů péče o zvláště chráněná území - přírodního parku, přírodní rezervace, přírodní památky. Jedná se o samostatnou působnost kraje. (ust. § 77a odst. 4 písm. e) zákona č. 114/1992 Sb.)  </t>
  </si>
  <si>
    <t>Úhrada nákladů na zajištění péče o zvláště chráněná území - přírodního parku, přírodní rezervace, přírodní památky - celkem 83 území. Kraje zajišťují péči o tato zvláště chráněná území v přenesené působnosti kraje (ust. § 77a odst. 2 zákona č. 114/1992 Sb.)</t>
  </si>
  <si>
    <t>§ 3769, seskupení pol. 51 - Neinvestiční nákupy a související výdaje</t>
  </si>
  <si>
    <t xml:space="preserve">Poradenství, analýzy a studie zpracovávané externími experty a organizacemi pro potřebu zabezpečení výkonu státní správy v oblasti:    
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b) integrované prevence - úhrada nákladů za zpracování stanovisek odborně způsobilou osobou k předloženým žádostem o integrované povolení (ust. §. 11 zákona č. 76/2002 Sb., o integrované prevenci a omezování znečišťování), 
c) prevence závažných havárií - úhrada nákladů na zpracování posouzení možnosti domino efektů, to je zvýšení pravděpodobnosti vzniku nebo velikosti dopadů závažné havárie v důsledku vzájemné blízkosti objektů nebo zařízení nebo skupiny objektů nebo zařízení a umístění nebezpečných látek, (ust. § 32 zákona č. 59/2006 Sb., o prevenci závažných havárií).  </t>
  </si>
  <si>
    <t xml:space="preserve">Úhrada nákladů na zajištění technického zabezpečení konání veřejného projednání dokumentace a posudku. Podle ust. § 18 odst. 2 zákona č. 100/2001 Sb., o posuzování vlivu na životní prostředí, náklady spojené s veřejným projednáním podle § 9 odst. 9 tohoto zákona a náklady spojené se zveřejňováním podle tohoto zákona nese příslušný krajský úřad.  </t>
  </si>
  <si>
    <t xml:space="preserve">29. SENTINET s.r.o. - servisní smlouva, upgrade a update SW - údržba a podpora SW eAukce - PROe.biz PARK - elektronické aukce  (smlouva č. 2006/0726/OIT/DSM) - celkem 5 tis.Kč 
30. SW602 - rozvoj form 602, služby spojené s údržbou a podporou SW pro tvorbu podpůrných inteligentních formulářů pro zaměstnance KÚOK (formuláře typu dovolenka, služební cesty, apod.) - celkem 150 tis.Kč 
31. SW602 - servisní smlouva, upgrade a update SW FormServer pro tvorbu podpůrných inteligentních formulářů pro zaměstnance  KÚOK - formuláře typu dovolenka, služební cesty apod. (smlouva č. 2010/00099/OIT/DSM) - celkem 96 tis.Kč 
32. TESCOSW - servisní smlouva, upgrade a update SW pro evidenci pasportizace budov KÚOK (smlouva č. 2007/0434/OIT/DSM) -  celkem 202 tis.Kč 
33. T-MAPY - servisní smlouva, upgrade a update SW pro evidenci nestátních zdravotních organizací (smlouva č.  
2007/2190/OIT/DSM) - celkem 31 tis.Kč 
34. ÚRS - aktualizace SW KROS, upgrade a update SW pro výpočty rozpočtů na investiční stavební záměry Olomouckého kraje (objednávka) - celkem 11 tis.Kč 
35. YAMACO - servisní smlouva, upgrade a update SW pro evidenci dopravních agend KÚOK (smlouva č. 2003/1108/OIT/DSM) -  celkem 52 tis.Kč 
36. MERIT GROUP a.s. - DATACENTRUM v DATACENTRU MORAVIA máme umístěné servery pro přístup našich příspěvkových  organizací k poskytované SSL. Důvodem umístění jepřístup k páteřní optické trase a tudíž komfortnější přístup pro uživatele (smlouva č. 2010/00151/OIT/DSM) - celkem 283 tis.Kč 
37. Symantec licence 2013-2015 - se šířením stále dokonalejších způsobů napadení počítačů a sítí je nutná dokonalejší ochrana  
pracovních stanic před útoky z internetu viry škodlivým softwarem - celkem 600 tis.Kč 
38. Podpora CISCO - podpora CISCO produktů - přepínače, routery, jejich vzdálená správa a odstranění poruch - celkem 150 tis.Kč 
39. PER4MANCE - servisní smlouva a systémová podpora ORACLE - celkem 233 tis. Kč 
40. TESCO SW - pasportizace, věcná a operativní evidence majetku KÚOK - rozvoj Fama+ - celkem 200 tis.Kč 
41. DTG - rozvoj SW DC2, vzdělávání, portál, organigram - celkem 250 tis.Kč 
42. Migraceslužeb ze stávajícího TC do nového - celkem 735 tis.Kč
43. Microsoft Enterprise Agreement - chystá se nová smlouva - celkem 2 800 tis.Kč  </t>
  </si>
  <si>
    <t xml:space="preserve">Odbor sociálních věcí </t>
  </si>
  <si>
    <t>ORJ - 11</t>
  </si>
  <si>
    <t>PhDr. Markéta Čožíková</t>
  </si>
  <si>
    <t>Položka zahrnuje následující údaje: 
2.000 tis. Kč - členský příspěvek pro sdružení Jeseníky - Sdružení cestovního ruchu na rok 2013 
1.500 tis. Kč - členský příspěvek pro sdružení Střední Morava - Sdružení cestovního ruchu na rok 2013 
Obě navržené částky vychází z Akčního plánu PRCR na období 2011-2013 (výhled do roku 2016) - č. UR/39/42/2010, č. UZ/20/42/2011.Vazba na "Projekt organizace cestovního ruchu (destinačního managementu) v Olomouckém kraji" (schváleno usnesením ROK č. UR/25/76/2005 a usnesením ZOK č.UZ/7/56/2005)
1.411.766 Kč - příspěvek pro sdružení Jeseníky - Sdružení cestovního ruchu na realizaci marketingového projektu v rámci ROP "Podpora zvyšování návštěvnosti a rozvoje cest. ruchu turistického regionu Jeseníky"
1.411.766 Kč - příspěvek pro sdružení Střední Morava - Sdružení cestovního ruchu na realizaci marketingového projektu v rámci ROP "Střední Morava on-line"</t>
  </si>
  <si>
    <t>§ 2143, seskupení pol.56 - Neinvestiční půjčené prostředky</t>
  </si>
  <si>
    <t>2.117.646 Kč - půjčka pro sdružení Jeseníky - Sdružení cestovního ruchu na realizaci marketingového projektu v rámci ROP "Podpora zvyšování návštěvnosti a rozvoje cest. ruchu turistického regionu Jeseníky"
2.117.646 Kč - půjčka pro sdružení Střední Morava - Sdružení cestovního ruchu na realizaci marketingového projektu v rámci ROP "Střední Morava on-line"</t>
  </si>
  <si>
    <t>Ostatní neinvestiční půjčené prostředky neziskovým a podobným organizacím</t>
  </si>
  <si>
    <t xml:space="preserve">Projekt Rodinných pasů v Olomouckém kraji je realizován od roku 2007. V projektu se bude pokračovat i v následujícím období, kdy lze očekávat roční náklady v průměru 800-900 tisíc Kč s ohledem na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Rodinnýpas, tisk a distribuci Rodinných pasů zapojeným rodinám v Olomouckém kraji, aktualizaci sekce internetových stránek Rodinné pasy a další ktivity.  Administrátorem projektu je společnost Sun Drive Communications, s.r.o. IČ: 26941007, se sídlem Brno, Haraštova 370/22, 620 00. Jedná se o aktivitu v samostatné působnosti. </t>
  </si>
  <si>
    <t>Podpora aktivit zaměřených na sociální začleňování - oblast prevence kriminality</t>
  </si>
  <si>
    <t>Podpora aktivit zaměřených na sociální začleňování - oblast integrace příslušníků romských komunit</t>
  </si>
  <si>
    <t xml:space="preserve">Dotační titul "Podpora aktivit zaměřených na sociální začleňování pro rok 2013" - oblast integrace příslušníků romských komunit Uvedená částka vychází ze schváleného střednědobého dokumentu Olomouckého kraje Střednědobý plán rozvoje sociálních služeb Olomouckého kraje pro roky 2011-2014. Jedná se o aktivity v samostatné působnosti.  </t>
  </si>
  <si>
    <t>Podpora aktivit zaměřených na sociální začleňování - oblast podpory terénních a ambulantních služeb</t>
  </si>
  <si>
    <t>Dotační program "Podpora aktivit zaměřených na sociální začleňování pro rok 2013" - oblast podpory terénních a ambulantních služeb  Podpora terénních a ambulantních sociálních služeb vychází z Krajského plánu vyrovnávání příležitostí pro osoby se zdravotním postižením v Olomouckém kraji a ze Střednědobého plánu rozvoje sociálních služeb v Olomouckém kraji pro roky 2011-2014, které určují  hlavní směr, kterým by se měly sociální služby ubírat. Jejich cílem je především zajištění dostupnosti azvyšování kvality sociálních  služeb na území Olomouckého kraje. Jedná se o aktivity v samostatné působnosti.</t>
  </si>
  <si>
    <t>§ 4339, seskupení pol. 51 - Neinvestiční nákupy a související výdaje</t>
  </si>
  <si>
    <t>§ 4349, seskupení pol. 51 - Neinvestiční nákupy a související výdaje</t>
  </si>
  <si>
    <t>§ 4349, seskupení pol. 52 - Neinvestiční transfery soukromoprávním subjektům</t>
  </si>
  <si>
    <t>§ 4399, seskupení pol. 51 - Neinvestiční nákupy a související výdaje</t>
  </si>
  <si>
    <r>
      <rPr>
        <b/>
        <i/>
        <sz val="11"/>
        <color theme="1"/>
        <rFont val="Arial"/>
        <family val="2"/>
        <charset val="238"/>
      </rPr>
      <t xml:space="preserve">1. Realizace seminářů pro sociální pracovníky - 75 tis. Kč </t>
    </r>
    <r>
      <rPr>
        <sz val="11"/>
        <color theme="1"/>
        <rFont val="Arial"/>
        <family val="2"/>
        <charset val="238"/>
      </rPr>
      <t xml:space="preserve">                                              
Realizace seminářů pro sociální pracovníky obcí (v činnosti sociální práce vedoucí k řešení nepříznivé sociální situace a k sociálnímu začleňování osob). Finanční prostředky budou využity pro realizaci vzdělávacích akcí – předběžná kalkulace na uskutečnění jednoho  semináře cca 15.000,- Kč. Vzdělávací akce jsou nezbytné ke zvyšování kvality a úrovně výkonu sociální práce a rovněž s ohledem na  potřebu sdílení dobré praxe při řešení nepříznivé psociální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oskytovaných sociálních služeb a plnění  povinností poskytovatele sociálních služeb a tím celkově zvyšovat připravenost příspěvkových organizací na inspekce poskytování  sociálních služeb, které realizuje v PO OK krajská pobočka Úřadu práce ČR. Předběžná kalkulace jednoho workshopu je cca 15.000,- Kč.  Jedná se o aktivitu v samostatné působnosti. 
</t>
    </r>
    <r>
      <rPr>
        <b/>
        <i/>
        <sz val="11"/>
        <color theme="1"/>
        <rFont val="Arial"/>
        <family val="2"/>
        <charset val="238"/>
      </rPr>
      <t xml:space="preserve">
2. Specializovaná lékařská vyšetření pro potřeby posuzování žadatelů o náhradní rodinnou péči - 10 tis. Kč </t>
    </r>
    <r>
      <rPr>
        <sz val="11"/>
        <color theme="1"/>
        <rFont val="Arial"/>
        <family val="2"/>
        <charset val="238"/>
      </rPr>
      <t xml:space="preserve"> 
V souvislosti s odborným posuzováním žadatelů pro účely zprostředkování osvojení a pěstounské péče dle § 27 zákona č. 359/1999 Sb.,  o sociálně-právní ochraně dětí, ve zněnípozdějších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zdravotním pojištění, ve znění  pozdějších předpisů, takto vyžádaná vyjádření hradí orgán, pro který se vyšetření a vyjádření provádí. Při posuzování dětí vyvstává  
potřebaspecializovaných vyšetření souvisejících s jejich zařazením do evidence dětí vhodných k náhradní rodinné péči. Jedná se o  výkon přenesené působnosti.  
</t>
    </r>
    <r>
      <rPr>
        <b/>
        <i/>
        <sz val="11"/>
        <color theme="1"/>
        <rFont val="Arial"/>
        <family val="2"/>
        <charset val="238"/>
      </rPr>
      <t xml:space="preserve">3. Realizace seminářů pro sociální pracovníky v oblasti sociálně-právní ochrany dětí - 60 tis.Kč </t>
    </r>
    <r>
      <rPr>
        <sz val="11"/>
        <color theme="1"/>
        <rFont val="Arial"/>
        <family val="2"/>
        <charset val="238"/>
      </rPr>
      <t xml:space="preserve">    
Realizace seminářů pro sociální pracovníky obecních úřadů obcí s rozšířenou působností v těchto oblastech: sociálně-právní ochrana  dětí, oblast domácího násilí, syndrom zanedbávaného a zneužívaného dítěte, náhradní rodinná péče, problematika kurátorů pro mládež a  supervize pro sociální pracovníky. Tyto aktivity budou realizovány formou jednodenních nebo vícedenních pracovních setkání. Finanční    prostředky budou použity na financování lektorů a pronájmů místností prostřednictvímfyzických nebo právnických osob, které zajistí  realizaci celé vzdělávací akce. Jedná se o aktivity v přenesené působnosti.        </t>
    </r>
  </si>
  <si>
    <r>
      <rPr>
        <b/>
        <i/>
        <sz val="11"/>
        <color theme="1"/>
        <rFont val="Arial"/>
        <family val="2"/>
        <charset val="238"/>
      </rPr>
      <t xml:space="preserve">4. "Každý může být hvězdou," - 250 tis. Kč   </t>
    </r>
    <r>
      <rPr>
        <sz val="11"/>
        <color theme="1"/>
        <rFont val="Arial"/>
        <family val="2"/>
        <charset val="238"/>
      </rPr>
      <t xml:space="preserve">                                    
Jedná se o 4.ročník celostátní taneční a hudební soutěže, které se zúčastní uživatelé sociálních služeb (zejména z domovů pro osoby se  zdravotním postižením). Každý kraj bude v průběhu prvního pololetí vybírat 2-3 vítěze pro celostátní finále, které se uskuteční na území  Olomouckého kraje v září 2013. Celá akce bude opět probíhat pod záštitou hejtmana Olomouckého kraje.
</t>
    </r>
    <r>
      <rPr>
        <b/>
        <i/>
        <sz val="11"/>
        <color theme="1"/>
        <rFont val="Arial"/>
        <family val="2"/>
        <charset val="238"/>
      </rPr>
      <t xml:space="preserve">5. Rozloučení s létem v ZOO - 50 tis. Kč   </t>
    </r>
    <r>
      <rPr>
        <sz val="11"/>
        <color theme="1"/>
        <rFont val="Arial"/>
        <family val="2"/>
        <charset val="238"/>
      </rPr>
      <t xml:space="preserve">                                      
Jedná se o akci určenou pro příspěvkové organizace Olomouckého kraje v sociální oblasti. Zúčastní se jí uživatelé sociálních služeb s  různými handicapy. Akce je spojena s hudebním a kulturním vystoupením uživatelů sociálních služeb a prodejem vlastnoručně  zhotovených výrobků. Cílem akce je přispět k integraci zdravotněpostižených do "zdravé" společnosti. Akce proběhne v září 2013 v  areálu ZOO Olomouc pod záštitou hejtmana OK.  
</t>
    </r>
    <r>
      <rPr>
        <b/>
        <i/>
        <sz val="11"/>
        <color theme="1"/>
        <rFont val="Arial"/>
        <family val="2"/>
        <charset val="238"/>
      </rPr>
      <t xml:space="preserve">6. Smlouva o dílo - na poskytování služeb v oblasti bezpečnosti a ochrany zdraví při práci, požární ochrany a ochrany životního prostředí  pro PO v sociální oblasti - 4 021 tis. Kč  </t>
    </r>
    <r>
      <rPr>
        <sz val="11"/>
        <color theme="1"/>
        <rFont val="Arial"/>
        <family val="2"/>
        <charset val="238"/>
      </rPr>
      <t xml:space="preserve">                         
Smlouva o dílo - na poskytování služeb v oblasti bezpečnosti a ochrany zdraví při práci, požární ochrany a ochrany životního prostředí  pro PO v sociální oblasti zřizované Olonouckým krajem - uzavřená mezi Olomouckým krajem a Vzdělávacím institutem, spol. sr. o., se  sídlem Vápenice 2980/7, 796 01 (dle UR/93/11/2012, ze dne 29 .6. 2012). Jedná se o zajištění úkolů a povinností v oblasti bezpečnosti a  ochrany zdraví při práci, požární ochrany a ochrany životního prostředí daných platnými právními předpisy. Stanovená částka pro  zajištění úkolů na rok 2013 činí 4 021 tis. Kč.  
</t>
    </r>
    <r>
      <rPr>
        <b/>
        <i/>
        <sz val="11"/>
        <color theme="1"/>
        <rFont val="Arial"/>
        <family val="2"/>
        <charset val="238"/>
      </rPr>
      <t xml:space="preserve">7. Střednědobý plán rovzoje sociálních služeb - 500 tis.Kč, UZ 412 </t>
    </r>
    <r>
      <rPr>
        <sz val="11"/>
        <color theme="1"/>
        <rFont val="Arial"/>
        <family val="2"/>
        <charset val="238"/>
      </rPr>
      <t xml:space="preserve">
Na základě ustanovení § 95 zákona č. 108/2006 Sb., o sociálních službách, je povinností kraje zajistit dostupnost informací o možnostech  a způsobech poskytování sociálních služeb na svém území a rovněž zpracovat střednědobý plán rozvoje sociálních služeb. Na realizaci  uvedených povinností navrhuje OSV vyčlenit finanční prostředky: 750 tis. Kč na implementaci - na aktivity související s realizací opatření  Střednědobého plánu rozvoje sociálních služeb v Olomouckém kraji na roky 2011-2014. Jedná se o realizaci opatření, které již vycházejí ze  zpracovávaných cílů jednotlivých pracovních skupin podílejících se na sestavování Střednědobého plánu sociálních služeb (konference,  mediální kampaně, analýzy atd.) Jedná se o aktivity v samostatné působnosti.  </t>
    </r>
  </si>
  <si>
    <r>
      <rPr>
        <b/>
        <i/>
        <sz val="11"/>
        <color theme="1"/>
        <rFont val="Arial"/>
        <family val="2"/>
        <charset val="238"/>
      </rPr>
      <t xml:space="preserve">Porady ředitelů a ekonomů příspěvkových organizací </t>
    </r>
    <r>
      <rPr>
        <sz val="11"/>
        <color theme="1"/>
        <rFont val="Arial"/>
        <family val="2"/>
        <charset val="238"/>
      </rPr>
      <t xml:space="preserve">
Finanční prostředky budou použity na zajištění pracovních setkání vybraných pracovníků OSV vč. účasti náměstkyně Mgr. Yvony  Kubjátové s řediteli a ekonomy příspěvkových organizací za účelem metodického vedení a řešení aktuálních problémů v sociální a  ekonomické oblasti. Prostředky budou využity na pronájem místností, pronájem techniky a drobného občerstvení.  </t>
    </r>
  </si>
  <si>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</si>
  <si>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r>
      <rPr>
        <b/>
        <i/>
        <sz val="11"/>
        <color theme="1"/>
        <rFont val="Arial"/>
        <family val="2"/>
        <charset val="238"/>
      </rPr>
      <t xml:space="preserve">Náklady spojené se soudním jednáním </t>
    </r>
    <r>
      <rPr>
        <sz val="11"/>
        <color theme="1"/>
        <rFont val="Arial"/>
        <family val="2"/>
        <charset val="238"/>
      </rPr>
      <t xml:space="preserve">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r>
  </si>
  <si>
    <r>
      <rPr>
        <b/>
        <i/>
        <sz val="11"/>
        <color theme="1"/>
        <rFont val="Arial"/>
        <family val="2"/>
        <charset val="238"/>
      </rPr>
      <t xml:space="preserve">Náklady na soudní spory </t>
    </r>
    <r>
      <rPr>
        <sz val="11"/>
        <color theme="1"/>
        <rFont val="Arial"/>
        <family val="2"/>
        <charset val="238"/>
      </rPr>
      <t xml:space="preserve">
Náklady na soudní spory (náklady řízení) v oblasti registrací poskytovatelů sociálních služeb a správních deliktů. Jedná se o náklady  spojené s výkonem přenesené působnosti. Náklady na úhradu soudních poplatků, které by vznikly v souvislosti s prohranými soudními  spory v případech žalob proti rozhodnutí vydaným oddělením sociální pomoci. Jedná se o náklady spojené s výkonem přenesené  působnosti. </t>
    </r>
  </si>
  <si>
    <t xml:space="preserve">Odbor dopravy a silničního hospodářství </t>
  </si>
  <si>
    <t>ORJ - 12</t>
  </si>
  <si>
    <t>Ing. Ladislav Růžička</t>
  </si>
  <si>
    <t xml:space="preserve">Dopravní obslužnost - autobusová </t>
  </si>
  <si>
    <t xml:space="preserve">Dopravní obslužnost - drážní </t>
  </si>
  <si>
    <t xml:space="preserve">Koncepce rozvoje silniční sítě na území Olomouckého kraje byla schválena v roce 2006 pro období do roku 2013. Usnesením ROK č.  UR/89/20/2012 ze dne 9.5.2012 byl schválen návrh na zadání zpracování "Koncepce optimalizace a rozvoje silniční sítě II.a III. třídy  Olomouckého kraje. Z přebytku hospodaření roku 2011 byla usnesením ZOK č. UZ/25/7/2012 schválena částka ve výši 1 800 000  Kč. Do konce roku 2012 proběhne výběrové řízení na zpracovatele "Koncepce" s tím, že zpracování bude uhrazeno ve výši dle   výběrového řízení (zakázka - malého rozsahu do výše 1 mil. Kč) v roce 2013. Nevyčerpané prostředky ve výši 1 800 tis. Kč, určené na  úhradu zpracování "Koncepce" v roce 2012 budou v rámci úspor roku 2012 vráceny do rozpočtu Olomouckéhokraje. Vydání nové "  Koncepce" je podmínkou pro předkládání projektů pro čerpání finančních prostředků z  Evropských fondů v dotačním období od  roku 2014 do roku 2020. </t>
  </si>
  <si>
    <t>§ 2221, seskupení pol. 51 - Neinvestiční nákupy a související výdaje</t>
  </si>
  <si>
    <t>Výdaje na dopravní územní obslužnost, UZ 601</t>
  </si>
  <si>
    <t>Výdaje na dopravní územní obslužnost, UZ 602</t>
  </si>
  <si>
    <t xml:space="preserve">Úhrada ztráty z poskytnutého zlevněného žákovského jízdného dopravcům, kteří mají uzavřenou smlouvu o závazku veřejné služby na  úhradu této ztráty. Úhrada vyplývá z metodického pokynu MD pro zavedení žákovského jízdného a Nařízení vlády č. 493/2004Sb.,  kterým se upravuje prokazatelná ztráta ve veřejné linkové dopravě. Požadovaná částka vychází ze schválených ztrát roku 2011, 2012 a  rovněž vychází odhadů dopravců na rok 2013. </t>
  </si>
  <si>
    <t>§ 2223, seskupení pol. 51 - Neinvestiční nákupy a související výdaje</t>
  </si>
  <si>
    <t xml:space="preserve">Úhrada nákladů za zpracování bezpečnostních auditů na posouzení nebezpečných a kolizních míst na silnicích v majetku Olomouckého  kraje a v místech železničních přejezdů - naplňování úkolu Národní strategie bezpečnosti silničního provozu (NSBSP)  </t>
  </si>
  <si>
    <t xml:space="preserve">Úhrada nákladů řízení při soudních sporech vedených proti Krajskému úřadu Olomouckého kraje, v řízeních spadajících do věcné  působnosti ODSH. Úhrada nákladů je prováděna na základě vydaného rozsudku soudem.  </t>
  </si>
  <si>
    <t xml:space="preserve">§ 2223, seskupení pol.53 - Neinvestiční transfery veřejnoprávním subjektům a mezi peněžními fondy téhož subjektu </t>
  </si>
  <si>
    <t>§ 2242, seskupení pol. 51 - Neinvestiční nákupy a související výdaje</t>
  </si>
  <si>
    <t>Výdaje na dopravní územní obslužnost, UZ 604</t>
  </si>
  <si>
    <t>§ 2299, seskupení pol. 51 - Neinvestiční nákupy a související výdaje</t>
  </si>
  <si>
    <t>Odbor strategického rozvoje kraje</t>
  </si>
  <si>
    <t>ORJ - 08</t>
  </si>
  <si>
    <t>Ing. arch. Pavel Röder</t>
  </si>
  <si>
    <t>Program obnovy venkova</t>
  </si>
  <si>
    <t>§ 2251, seskupení pol. 52 - Neinvestiční transfery soukromoprávním subjektům</t>
  </si>
  <si>
    <r>
      <rPr>
        <b/>
        <i/>
        <sz val="11"/>
        <color theme="1"/>
        <rFont val="Arial"/>
        <family val="2"/>
        <charset val="238"/>
      </rPr>
      <t>Neinvestiční příspěvek na provoz - Letiště Přerov a.s</t>
    </r>
    <r>
      <rPr>
        <sz val="11"/>
        <color theme="1"/>
        <rFont val="Arial"/>
        <family val="2"/>
        <charset val="238"/>
      </rPr>
      <t xml:space="preserve">
Jedná se o finanční prostředky spojené s činností akciové společnosti Letiště Přerov, případně nákladů na pořízení a pronájem hmotného  majetku. Příspěvek bude poskytnut nazákladě smlouvy mezi krajem a akciovou společností Letiště Přerov a částka bude odpovídat podílu Olomouckého kraje ve společnosti. Financování provozu Letiště Přerov a.s. vychází z Memoranda o spolupráci při rozvoji a  provozu letiště (schváleno ZOK č. UZ/6/42/2009 ze dne 29. 6. 2009).       </t>
    </r>
  </si>
  <si>
    <t>§ 3299, seskupení pol. 52 - Neinvestiční transfery soukromoprávním subjektům</t>
  </si>
  <si>
    <t>§ 3349, seskupení pol. 52 - Neinvestiční transfery soukromoprávním subjektům</t>
  </si>
  <si>
    <t>§ 3635, seskupení pol. 51 - Neinvestiční nákupy a související výdaje</t>
  </si>
  <si>
    <r>
      <rPr>
        <b/>
        <i/>
        <sz val="11"/>
        <color theme="1"/>
        <rFont val="Arial"/>
        <family val="2"/>
        <charset val="238"/>
      </rPr>
      <t xml:space="preserve">Soudní náhrady </t>
    </r>
    <r>
      <rPr>
        <sz val="11"/>
        <color theme="1"/>
        <rFont val="Arial"/>
        <family val="2"/>
        <charset val="238"/>
      </rPr>
      <t xml:space="preserve">
K rozsudkům soudů vzniklých v řízení (soudní přezkumy dle Soudního řádu správního). Stanovené dle ustanovení § 60 odst. 1 zákona č. 150/2002 Sb., soudního řádu správního.   </t>
    </r>
  </si>
  <si>
    <t>§ 3636, seskupení pol. 51 - Neinvestiční nákupy a související výdaje</t>
  </si>
  <si>
    <t>§ 3636, seskupení pol. 52 - Neinvestiční transfery soukromoprávním subjektům</t>
  </si>
  <si>
    <r>
      <rPr>
        <b/>
        <i/>
        <sz val="11"/>
        <color theme="1"/>
        <rFont val="Arial"/>
        <family val="2"/>
        <charset val="238"/>
      </rPr>
      <t>Členský příspěvek Euroregion Praděd - 280 tis.Kč</t>
    </r>
    <r>
      <rPr>
        <sz val="11"/>
        <color theme="1"/>
        <rFont val="Arial"/>
        <family val="2"/>
        <charset val="238"/>
      </rPr>
      <t xml:space="preserve">
Smlouva o přidruženém členství č. 2009/03250/OSR/DSM, schválená UZ/6/50/2009 ze dne 29. 6. 2009, schválení Smlouvy usnesením ROK č. UR/18/13/2009 ze dne 30. 7. 2009 - členský příspěvek ve výši 280tis. Kč ročně, poskytnutí I. čtvrtletí daného kalendářního roku.    </t>
    </r>
  </si>
  <si>
    <r>
      <rPr>
        <b/>
        <i/>
        <sz val="11"/>
        <color theme="1"/>
        <rFont val="Arial"/>
        <family val="2"/>
        <charset val="238"/>
      </rPr>
      <t>Členský příspěvek Euroregion Glacensis - 70 tis.Kč</t>
    </r>
    <r>
      <rPr>
        <sz val="11"/>
        <color theme="1"/>
        <rFont val="Arial"/>
        <family val="2"/>
        <charset val="238"/>
      </rPr>
      <t xml:space="preserve">
Smlouva o mimořádném členství č. 2005/0924/OSR/DSM schválená usnesením ROK č. UR/17/55/2005 ze dne 16. 6. 2005 a dodatkem č. S-2008/0848/OSR/D1 schváleným usnesením ROK č. UR/76/38/2008 ze dne 31. 1. 2008.</t>
    </r>
  </si>
  <si>
    <t>§ 3639, seskupení pol. 51 - Neinvestiční nákupy a související výdaje</t>
  </si>
  <si>
    <r>
      <rPr>
        <b/>
        <i/>
        <sz val="11"/>
        <color theme="1"/>
        <rFont val="Arial"/>
        <family val="2"/>
        <charset val="238"/>
      </rPr>
      <t xml:space="preserve">1. Pronájem - jednání k nezaměstnanosti - 25 tis.Kč    </t>
    </r>
    <r>
      <rPr>
        <sz val="11"/>
        <color theme="1"/>
        <rFont val="Arial"/>
        <family val="2"/>
        <charset val="238"/>
      </rPr>
      <t xml:space="preserve">    
Pronájem prostor v rámci realizace panelových diskusí v oblastech Olomouckého kraje postižených vysokou nezaměstnaností. Pronájem prostor pro realizaci seminářů k podpoře sociálního podnikání. 
</t>
    </r>
    <r>
      <rPr>
        <b/>
        <i/>
        <sz val="11"/>
        <color theme="1"/>
        <rFont val="Arial"/>
        <family val="2"/>
        <charset val="238"/>
      </rPr>
      <t xml:space="preserve">2. Pronájem - veletrhy investičních příležitostí - 95 tis.Kč  </t>
    </r>
    <r>
      <rPr>
        <sz val="11"/>
        <color theme="1"/>
        <rFont val="Arial"/>
        <family val="2"/>
        <charset val="238"/>
      </rPr>
      <t xml:space="preserve">
Pronájem prostor v rámci podpory podnikání na odborných konferencích a veletrzích za účelem propagace investičních příležitostí, rozvojových ploch, průmyslových zón a brownfieldů. Schválení této aktivity bude součástí Plánu aktivit na rok 2013, který bude připraven ke schválení v ROK v prosinci 2012.    </t>
    </r>
  </si>
  <si>
    <r>
      <rPr>
        <b/>
        <i/>
        <sz val="11"/>
        <color theme="1"/>
        <rFont val="Arial"/>
        <family val="2"/>
        <charset val="238"/>
      </rPr>
      <t xml:space="preserve">1. Aktualizace Územní energetické koncepce Olomouckého kraje - 950 tis.Kč </t>
    </r>
    <r>
      <rPr>
        <sz val="11"/>
        <color theme="1"/>
        <rFont val="Arial"/>
        <family val="2"/>
        <charset val="238"/>
      </rPr>
      <t xml:space="preserve">       
Aktualizace Územní energetické koncepce Olomouckého kraje včetně Akčního plánu ve smyslu zákona č. 406/2000 Sb. o hospodaření energií, který ukládá aktualizovat krajské dokumenty do pěti let od pořízení. Důvodem několikerého odkladu aktualizace je očekávané schválení nové Státní energetické koncepce ČR od roku 2008 doposud.     
</t>
    </r>
    <r>
      <rPr>
        <b/>
        <i/>
        <sz val="11"/>
        <color theme="1"/>
        <rFont val="Arial"/>
        <family val="2"/>
        <charset val="238"/>
      </rPr>
      <t xml:space="preserve">2. Zajištění provozu trafostanic v majetku OK velkoodběratelé - provoz trafostanic - 200 tis.Kč    </t>
    </r>
    <r>
      <rPr>
        <sz val="11"/>
        <color theme="1"/>
        <rFont val="Arial"/>
        <family val="2"/>
        <charset val="238"/>
      </rPr>
      <t xml:space="preserve">                  
Pokračování v plnění na základě čtyřleté rámcové smlouvy č. 2012/01307/OSR/DSM. V roce 2013 budou provedeny prohlídky trafostanic provozovaných příspěvkovými organizacemi Olomouckého kraje prostřednictvím centrálního dodavatele této služby.
</t>
    </r>
    <r>
      <rPr>
        <b/>
        <i/>
        <sz val="11"/>
        <color theme="1"/>
        <rFont val="Arial"/>
        <family val="2"/>
        <charset val="238"/>
      </rPr>
      <t xml:space="preserve">
3. pořizování a zajišťování statistických údajů - 95 tis.Kč </t>
    </r>
    <r>
      <rPr>
        <sz val="11"/>
        <color theme="1"/>
        <rFont val="Arial"/>
        <family val="2"/>
        <charset val="238"/>
      </rPr>
      <t xml:space="preserve">
(dle zákona č.248/2000Sb. o podpoře regionálního rozvoje) 
- zajišťování statistických dat o území uvnitř kraje (NUTS IV., NUTS V.) 
- zajišťování statistických dat o mikroregionech - nadstandart ČSÚ, za úplatu  </t>
    </r>
  </si>
  <si>
    <t>§ 3639, seskupení pol. 52 - Neinvestiční transfery soukromoprávním subjektům</t>
  </si>
  <si>
    <r>
      <rPr>
        <b/>
        <i/>
        <sz val="11"/>
        <color theme="1"/>
        <rFont val="Arial"/>
        <family val="2"/>
        <charset val="238"/>
      </rPr>
      <t xml:space="preserve">Soutěž Podnikatel roku 2012 - ocenění vítěze </t>
    </r>
    <r>
      <rPr>
        <sz val="11"/>
        <color theme="1"/>
        <rFont val="Arial"/>
        <family val="2"/>
        <charset val="238"/>
      </rPr>
      <t xml:space="preserve">
Částečně plnění Akčního plánu č.1 RIS. Darovací smlouva o převedení finančních prostředků pro vítěze soutěže Podnikatel roku 2012 Olomouckého kraje. Schválení této aktivity bude součástí Plánu aktivit na rok 2013, který bude připraven ke schválení do ROK v prosinci 2012.  Darovací smlouva bude řešena samostatnou důvodovou zprávou. 
</t>
    </r>
  </si>
  <si>
    <r>
      <rPr>
        <b/>
        <i/>
        <sz val="11"/>
        <color theme="1"/>
        <rFont val="Arial"/>
        <family val="2"/>
        <charset val="238"/>
      </rPr>
      <t xml:space="preserve">Podpora klastrů </t>
    </r>
    <r>
      <rPr>
        <sz val="11"/>
        <color theme="1"/>
        <rFont val="Arial"/>
        <family val="2"/>
        <charset val="238"/>
      </rPr>
      <t xml:space="preserve">
Částečně plnění Akčního plánu č.1 RIS. Podpora činnosti a rozvoje 4 klastrů působících v Olomouckém kraji - Český nanotechnologický klastr, Olomoucký klastr inovací, Moravskoslezský dřevařský klastr a klastr MedChemBio. Příspěvek na činnost jednoho klastru max. 100 000 Kč. Schválení této aktivity bude součástí Plánu aktivit na rok 2013, který bude připraven ke schválení v ROK v prosinci 2012. Smlouva o příspěvku bude řešena samostatnou důvodovou zprávou.       </t>
    </r>
  </si>
  <si>
    <t>Neinvestiční transfery obecně prospěšným společnostem</t>
  </si>
  <si>
    <r>
      <rPr>
        <b/>
        <i/>
        <sz val="11"/>
        <color theme="1"/>
        <rFont val="Arial"/>
        <family val="2"/>
        <charset val="238"/>
      </rPr>
      <t xml:space="preserve">Příspěvek Škole pro obnovu venkova,o.p.s. (ŠPOV OK) na vydání publikace </t>
    </r>
    <r>
      <rPr>
        <sz val="11"/>
        <color theme="1"/>
        <rFont val="Arial"/>
        <family val="2"/>
        <charset val="238"/>
      </rPr>
      <t xml:space="preserve">
Příspěvek na pokrytí nákladů pro sestavení a výrobu publikace o úspěšných obcích Olomouckého kraje v roce 2013 v soutěži Vesnice roku, 2 000 ks (částka 50 tis.Kč bude převedena na základě smlouvy ŠPOV OK). </t>
    </r>
  </si>
  <si>
    <r>
      <rPr>
        <b/>
        <i/>
        <sz val="11"/>
        <color theme="1"/>
        <rFont val="Arial"/>
        <family val="2"/>
        <charset val="238"/>
      </rPr>
      <t>1. Zajištění činnosti zájmového sdružení OK4 Inovace - 3 480 tis.Kč</t>
    </r>
    <r>
      <rPr>
        <sz val="11"/>
        <color theme="1"/>
        <rFont val="Arial"/>
        <family val="2"/>
        <charset val="238"/>
      </rPr>
      <t xml:space="preserve">
Členský příspěvek zájmovému sdružení právnických osob „OK4Inovace“ na zajištění činnosti. Přesná výše provozního rozpočtu bude schválena na Valné hromadě 3. 12. 2012.    
</t>
    </r>
    <r>
      <rPr>
        <b/>
        <i/>
        <sz val="11"/>
        <color theme="1"/>
        <rFont val="Arial"/>
        <family val="2"/>
        <charset val="238"/>
      </rPr>
      <t>2. Zajištění činnosti zájmového sdružení OK4EU - 2 100 tis.Kč</t>
    </r>
    <r>
      <rPr>
        <sz val="11"/>
        <color theme="1"/>
        <rFont val="Arial"/>
        <family val="2"/>
        <charset val="238"/>
      </rPr>
      <t xml:space="preserve">
Zastupitelstvo Olomouckého kraje svým usnesením č. UZ/15/5/2010 ze dne 28. 6. 2010 rozhodlo o založení zájmového sdružení právnických osob „OK4EU“.  Přesná částka členského příspěvku bude schválena na Valné hromadě v prosinci 2012. Případné navýšení bude řešeno v rámci přebytku Olomouckého kraje.                       
                                           </t>
    </r>
  </si>
  <si>
    <t xml:space="preserve">§ 3639, seskupení pol.53 - Neinvestiční transfery veřejnoprávním subjektům a mezi peněžními fondy téhož subjektu </t>
  </si>
  <si>
    <r>
      <rPr>
        <b/>
        <i/>
        <sz val="11"/>
        <color theme="1"/>
        <rFont val="Arial"/>
        <family val="2"/>
        <charset val="238"/>
      </rPr>
      <t>Vesnice roku 2013</t>
    </r>
    <r>
      <rPr>
        <sz val="11"/>
        <color theme="1"/>
        <rFont val="Arial"/>
        <family val="2"/>
        <charset val="238"/>
      </rPr>
      <t xml:space="preserve">
Ocenění obcí Olomouckým krajem v krajském kole soutěže Vesnice roku 2013, za 1. místo 100 tis. Kč na uspořádání slavnostního vyhlášení krajského kola zajištění propagačních materiálů, 2. místo 100 tis. Kč, 3. místo100 tis. Kč, speciální finanční ocenění čtyřem obcím-celkem 200 tis. Kč. Soutěž má vazbu na celostátní kolo organizované MMR, jedná se o 12. ročník krajského kola soutěže.  </t>
    </r>
  </si>
  <si>
    <t>§ 3713, seskupení pol. 51 - Neinvestiční nákupy a související výdaje</t>
  </si>
  <si>
    <r>
      <rPr>
        <b/>
        <i/>
        <sz val="11"/>
        <color theme="1"/>
        <rFont val="Arial"/>
        <family val="2"/>
        <charset val="238"/>
      </rPr>
      <t xml:space="preserve">1.Poskytování energetických služeb se zaručeným výsledkem - projekty financované metodou EPC - servis - 256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2013. Finanční závazky vyplývající z nákupu servisních služeb pro rok 2013 jsou realizovány formou čtvrtletních splátek.                      
ÚSP Nové Zámky -Mladeč, S-2007/2475/OSR - 104 tis.Kč        
ZŠ + DD Zábřeh, S-2007/2476/OSR - 71 tis.Kč        
SOŠ a DM Olomouc, S-2007/2477/OSR - 81 tis.Kč     
</t>
    </r>
    <r>
      <rPr>
        <b/>
        <i/>
        <sz val="11"/>
        <color theme="1"/>
        <rFont val="Arial"/>
        <family val="2"/>
        <charset val="238"/>
      </rPr>
      <t xml:space="preserve">   
2. Poskytování energetických služeb se zaručeným výsledkem - projekty financované metodou EPC - víceúspory- 600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2013. Dosažení víceúspory nebo nedosažení smluvní úspory se vypořádává při ročním vyhodnocení buď ve prospěch zadavatele nebo  poskytovatele. 
ÚSP Nové Zámky - Mladeč, S-2007/2475/OSR - 200 tis.Kč        
ZŠ + DD Zábřeh, S-2007/2476/OSR - 200 tis.Kč        
SOŠ a DM Olomouc, S-2007/2477/OSR - 200 tis.Kč                                                                
                                                                </t>
    </r>
  </si>
  <si>
    <t>§ 3713, seskupení pol. 61 - Investiční nákupy a související výdaje</t>
  </si>
  <si>
    <t>Stroje, přístroje a zařízení</t>
  </si>
  <si>
    <r>
      <rPr>
        <b/>
        <i/>
        <sz val="11"/>
        <color theme="1"/>
        <rFont val="Arial"/>
        <family val="2"/>
        <charset val="238"/>
      </rPr>
      <t xml:space="preserve">1. Poskytování energetických služeb se zaručeným výsledkem - projekty financované metodou EPC - investice  - 256 tis.Kč  </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2013. Finanční závazky vyplývající ze splácení dodávky souboru opatření a stavebních prací pro rok 2013 jsou realizovány formou měsíčních splátek. ÚSP Nové Zámky - Mladeč, S-2007/2475/OSR - 256 tis.Kč    
</t>
    </r>
    <r>
      <rPr>
        <b/>
        <i/>
        <sz val="11"/>
        <color theme="1"/>
        <rFont val="Arial"/>
        <family val="2"/>
        <charset val="238"/>
      </rPr>
      <t xml:space="preserve">
2. Poskytování energetických služeb se zaručeným výsledkem - projekty financované metodou EPC - investice  - 1 371 tis.Kč</t>
    </r>
    <r>
      <rPr>
        <sz val="11"/>
        <color theme="1"/>
        <rFont val="Arial"/>
        <family val="2"/>
        <charset val="238"/>
      </rPr>
      <t xml:space="preserve">
Schváleno usnesením ROK č. UR/70/46/2007 ze dne 4. 10. 2007. Dne 21. 10. 2007 byly uzavřeny 3 smlouvy o poskytování energetických služeb, včetně dodávky souboru opatření a stavebních prací k realizaci energ.úspor, které přechází do roku 2013. Finanční závazky vyplývající ze splácení dodávky souboru opatření a stavebních prací pro rok 2013 jsou realizovány formou měsíčních splátek.                                                                
ZŠ + DD Zábřeh, S-2007/2476/OSR - 500 tis.Kč        
SOŠ a DM Olomouc, S-2007/2477/OSR - 871 tis.Kč           </t>
    </r>
  </si>
  <si>
    <t xml:space="preserve"> </t>
  </si>
  <si>
    <t xml:space="preserve">Finanční prostředky jsou určeny na úhradu ztráty dopravcům, kteří zajišťují na základě smlouvy o závazku veřejné služby základní  dopravní obslužnost území kraje veřejnou linkovou dopravou. Úhrada prokazatelné ztráty ZDO vyplývá ze zákona č. 111/1994 Sb., o  silniční dopravě, ve znění pozdějších předpisů a Nařízení vlády č. 493/2004 Sb.  Navýšení pro rok 2013 je způsobeno: 
Změnami v rozsahu dopravní obslužnosti o částku celkem 3 300 tis. Kč = (1 800 tis. Kč - oblast Zlaté Hory + 1 500 tis. Kč mezikrajská smlouva JMK) 
(Případné předpokládané zohlednění růstu cen ropy ve výši 10 000 tis. Kč bude řešeno z přebytku hospodaření) </t>
  </si>
  <si>
    <t>Jedná se o úhradu prokazazatelné ztráty drážním dopravcům - ČD a.s. a Veolia Transport Morava a.s. (Železnice Desná) při  zabezpečování základní dopravní obslužnosti v drážní osobní dopravě, podle zákona č. 266/1994 Sb., o drahách, ve znění pozdějších  předpisů, v souladu s vyhláškou č. 241/2005 Sb., o prokazatelné ztrátě ve veřejné drážní osobní dopravě. Navýšení ve výši 4  000 tis. Kč  je způsobeno potřebou uhradit položku odpisy z důvodu nasazení nových vozových jednotek z ROP.</t>
  </si>
  <si>
    <t xml:space="preserve">V rámci provádění prevence v oblasti bezpečnosti a plynulosti silničního provozu (BESIP - činnost vyplývá ze zákona č. 361/2000 Sb.,  o provozu na pozemních komunikacích) na pozemních komunikacích. Olomoucký kraj prostřednictvím krajského koordinátora BESIP  zajišťuje organizaci výchovných akcí pro děti a dospělé, přípravu instruktorů dopravní výchovy, přispívá na údržbu a  opravy  dětských dopravních hřišť. Pro zajištění těchto činností bude poskytnut neinvestiční příspěvek státní příspěvkové organizaci  Centrum  služeb pro silniční dopravu, Praha ve výši 810 000 Kč s vyúčtováním do konce roku 2013. </t>
  </si>
  <si>
    <t>Odbor školství, mládeže a tělovýchovy</t>
  </si>
  <si>
    <t>ORJ - 10</t>
  </si>
  <si>
    <t>Mgr. Miroslav Gajdůšek, MBA</t>
  </si>
  <si>
    <t xml:space="preserve">Talent Olomouckého kraje </t>
  </si>
  <si>
    <t>Příspěvky na mezinárodní výměnné pobyty</t>
  </si>
  <si>
    <t>Příspěvky vysokým školám</t>
  </si>
  <si>
    <t>Finanční příspěvky v oblasti sportu</t>
  </si>
  <si>
    <t xml:space="preserve">Environmentální vzdělávání, výchova a osvěta </t>
  </si>
  <si>
    <t>§ 3269, seskupení pol. 51 - Neinvestiční nákupy a související výdaje</t>
  </si>
  <si>
    <t>Nákup materiálu pro potřeby odboru, které souvisí např. s gratulací k životnímu jubileu, kondolencí a s osobní korespondencí k jiným  významným dnům. Dále na nákup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pro akce Zastupitelstva mládeže Olomouckého kraje.</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</si>
  <si>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t>
  </si>
  <si>
    <t xml:space="preserve">Finanční prostředky na zajištění pravidelných porad s řediteli škol a školských zařízení zřizovaných Olomouckým krajem a dále pro akce  Zastupitelstva mládeže Olomouckého kraje.  </t>
  </si>
  <si>
    <t>Věcné dary, UZ 117</t>
  </si>
  <si>
    <r>
      <rPr>
        <b/>
        <i/>
        <sz val="11"/>
        <color theme="1"/>
        <rFont val="Arial"/>
        <family val="2"/>
        <charset val="238"/>
      </rPr>
      <t xml:space="preserve">Hry VI. letní olympiády dětí a mládeže 2013 </t>
    </r>
    <r>
      <rPr>
        <sz val="11"/>
        <color theme="1"/>
        <rFont val="Arial"/>
        <family val="2"/>
        <charset val="238"/>
      </rPr>
      <t xml:space="preserve">
Zahrnuje prostředky na úhradu jednotného ošacení a dresů pro účastníky Her VI. letní olympiády dětí a mládeže 2013, která se koná v  termínu od 23. - 28. 6. 2013.  </t>
    </r>
  </si>
  <si>
    <r>
      <rPr>
        <b/>
        <i/>
        <sz val="11"/>
        <color theme="1"/>
        <rFont val="Arial"/>
        <family val="2"/>
        <charset val="238"/>
      </rPr>
      <t>1. Hry VI. letní olympiády dětí a mládeže 2013, UZ 117 - 50 tis.Kč</t>
    </r>
    <r>
      <rPr>
        <sz val="11"/>
        <color theme="1"/>
        <rFont val="Arial"/>
        <family val="2"/>
        <charset val="238"/>
      </rPr>
      <t xml:space="preserve">
Zahrnuje prostředky na úhradu nákladů na pohoštění účastníků Her VI. letní olympiády dětí a mládeže 2013, kteří se zúčastní  vyhodnocení akce v sídle Olomouckého kraje. Celkový předpokládaný počet účastníků za Olomoucký kraj je 218.  
</t>
    </r>
    <r>
      <rPr>
        <b/>
        <i/>
        <sz val="11"/>
        <color theme="1"/>
        <rFont val="Arial"/>
        <family val="2"/>
        <charset val="238"/>
      </rPr>
      <t xml:space="preserve">2. Zastupitelstvo mládeže Olomouckého kraje - 17 tis. Kč </t>
    </r>
    <r>
      <rPr>
        <sz val="11"/>
        <color theme="1"/>
        <rFont val="Arial"/>
        <family val="2"/>
        <charset val="238"/>
      </rPr>
      <t xml:space="preserve">
Zahrnuje finanční prostředky na úhradu nákladů spojených se zasedáním Rady a Zastupitelstva mládeže Olomouckého kraje.  
</t>
    </r>
    <r>
      <rPr>
        <b/>
        <i/>
        <sz val="11"/>
        <color theme="1"/>
        <rFont val="Arial"/>
        <family val="2"/>
        <charset val="238"/>
      </rPr>
      <t xml:space="preserve">
3. Porady ředitelů škol a školských zařízení  - 48 tis. Kč </t>
    </r>
    <r>
      <rPr>
        <sz val="11"/>
        <color theme="1"/>
        <rFont val="Arial"/>
        <family val="2"/>
        <charset val="238"/>
      </rPr>
      <t xml:space="preserve">
Zahrnuje finanční prostředky na úhradu nákladů na pohoštění spojených s konáním pravidelných porad s řediteli škol a školských  zařízení zřizovaných Olomouckým krajem. </t>
    </r>
  </si>
  <si>
    <t>§ 3269, seskupení pol. 54 - Neinvestiční transfery obyvatelstvu</t>
  </si>
  <si>
    <t>Účelové neinvestiční  transfery nepodnikajícím fyzickým osobám, UZ 114</t>
  </si>
  <si>
    <r>
      <rPr>
        <b/>
        <i/>
        <sz val="11"/>
        <color theme="1"/>
        <rFont val="Arial"/>
        <family val="2"/>
        <charset val="238"/>
      </rPr>
      <t xml:space="preserve">Talent Olomouckého kraje </t>
    </r>
    <r>
      <rPr>
        <sz val="11"/>
        <color theme="1"/>
        <rFont val="Arial"/>
        <family val="2"/>
        <charset val="238"/>
      </rPr>
      <t xml:space="preserve">
Finanční prostředky zahrnují finanční příspěvek na vyhlášení již 9. ročníku ocenění Talent Olomouckého kraje. V rámci tohoto  vyhlášení jsou oceňováni nadaní a mimořádně nadaní žáci a studenti škol na území kraje. Student či žák obdrží v každé kategorii a v  každém oboru jednorázově finanční odměnu v rozpětí od 1.000 - 5.000 Kč, a to podle umístění na 1. - 5. místě. V souvislosti s tímto  budou dále prostřednictvím vypracovaného klíče finančně podpořeny i školy a školská zařízení Olomouckého kraje, kterým se umístil  student či žák do 3. místa v ústředním kole, případně se účastnil mezinárodního kola. Tento finanční příspěvek bude moci škola použít  např. na nákup učebních pomůcek, učebníchtextů, případně si tím úhradí náklady spojené s přípravou a účastí studenta v ústředním nebo  mezinárodním kole.  </t>
    </r>
  </si>
  <si>
    <r>
      <rPr>
        <b/>
        <i/>
        <sz val="11"/>
        <color theme="1"/>
        <rFont val="Arial"/>
        <family val="2"/>
        <charset val="238"/>
      </rPr>
      <t xml:space="preserve">Zastupitelstvo mládeže Olomouckého kraje </t>
    </r>
    <r>
      <rPr>
        <sz val="11"/>
        <color theme="1"/>
        <rFont val="Arial"/>
        <family val="2"/>
        <charset val="238"/>
      </rPr>
      <t xml:space="preserve">
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  </t>
    </r>
  </si>
  <si>
    <t xml:space="preserve">§ 3299, seskupení pol.53 - Neinvestiční transfery veřejnoprávním subjektům a mezi peněžními fondy téhož subjektu </t>
  </si>
  <si>
    <t>Neinvestiční příspěvky zřízeným příspěvkovým organizacím</t>
  </si>
  <si>
    <t>§ 3299, seskupení pol. 54 - Neinvestiční transfery obyvatelstvu</t>
  </si>
  <si>
    <r>
      <rPr>
        <b/>
        <i/>
        <sz val="11"/>
        <color theme="1"/>
        <rFont val="Arial"/>
        <family val="2"/>
        <charset val="238"/>
      </rPr>
      <t xml:space="preserve">1. Regionální inovační strategie Olomouckého kraje, UZ 35  - 500 tis.Kč </t>
    </r>
    <r>
      <rPr>
        <sz val="11"/>
        <color theme="1"/>
        <rFont val="Arial"/>
        <family val="2"/>
        <charset val="238"/>
      </rPr>
      <t xml:space="preserve">
Specializovaná stipendia.  
</t>
    </r>
    <r>
      <rPr>
        <b/>
        <i/>
        <sz val="11"/>
        <color theme="1"/>
        <rFont val="Arial"/>
        <family val="2"/>
        <charset val="238"/>
      </rPr>
      <t xml:space="preserve">2. Stipendijní řád Olomouckého kraje, UZ 110 - 1 500 tis.Kč </t>
    </r>
    <r>
      <rPr>
        <sz val="11"/>
        <color theme="1"/>
        <rFont val="Arial"/>
        <family val="2"/>
        <charset val="238"/>
      </rPr>
      <t xml:space="preserve">
Poskytnutí příspěvku žadatelů (SŠ, VOŠ, VŠ) na studijní pobyt v zahraničí. </t>
    </r>
  </si>
  <si>
    <t xml:space="preserve">§ 3299, seskupení pol. 63 - Investiční transfery </t>
  </si>
  <si>
    <t xml:space="preserve">Finanční prostředky budou určeny na kofinancování investičních a neinvestičních projektů pro terciální vzdělávání v Olomouckém kraji. 
1. Univerzity Palackého v Olomouci -  3 500 tis. Kč. Finanční prostředky ve výši 50 % budou určeny na částečnou úhradu nákladů spojených s budováním infrastruktury pro biomedicínské vědy a finanční prostředky ve výši 50 % budou určeny na "Aplikační centrum BALUO" Fakulty tělesné kultury. 
2. Moravské vysoké školy Olomouc  -  3 500 tis. Kč 
3. Vysoké školy logistiky Přerov         - 3 500 tis. Kč </t>
  </si>
  <si>
    <t>§ 3419, seskupení pol. 52 - Neinvestiční transfery soukromoprávním subjektům</t>
  </si>
  <si>
    <t xml:space="preserve"> Neinvestiční transfery občanským sdružením, UZ 105</t>
  </si>
  <si>
    <t xml:space="preserve">Finanční příspěvek mezi Olomouckým krajem a Nadačním fondem Českého klubu olympioniků regionu Severní Morava. Účelem  poskytnutí příspěvku je finanční podpora členů Nadačního fondu Českého klubu olympioniků regionu Severní Morava  trvale žijících v Olomouckém kraji.  </t>
  </si>
  <si>
    <t>§ 3419, seskupení pol. 51 - Neinvestiční nákupy a související výdaje</t>
  </si>
  <si>
    <t>Nájemné, UZ 112</t>
  </si>
  <si>
    <t xml:space="preserve">Krajská konference environmentálního vzdělávání, výchovy a osvěty Olomouckého kraje Finanční prostředky na zajištění prostor v rámci realizace Krajské konference environmentálního vzdělávání, výchovy a osvěty  Olomouckého kraje 2013.  </t>
  </si>
  <si>
    <t>Nákup ostatních služeb, UZ 112</t>
  </si>
  <si>
    <t>Finančními prostředky budou realizovány činnosti vyplývající z Akčního plánu EVVO - uspořádání IX. ročníku Krajské konference  environmentálního vzdělávání, výchovy a osvěty podpora realizace tradičních a významných akcí regionálního charakteru zaměřených  na EVVO (př. Ekologické dny Olomouc aj.) vydání publikace Ekologická výchova Olomouckého kraje realizace akcí lesní pedagogiky  v Olomouckém kraji v roce 2013 podpora projektu EKOŠKOLA zajištění realizace seminářů a školení pro pedagogicképracovníky  podpora realizace vzdělávacích akcí zaměřených zejména na děti a mládež ve spolupráci s externími subjekty podpora ekologického  poradenství finanční podpora soutěží s ekologickou tematikou zajištění služeb v oblasti EVVO, které významně přispívají k naplnění  koncepce EVVO</t>
  </si>
  <si>
    <t>Pohoštění, UZ 112</t>
  </si>
  <si>
    <t xml:space="preserve">Zahrnuje prostředky na úhradu nákladů na pohoštění pro účastníky Krajské konference environmentálního vzdělávání, výchovy a osvěty  Olomouckého kraje 2013.  </t>
  </si>
  <si>
    <t xml:space="preserve">§ 3792, seskupení pol.53 - Neinvestiční transfery veřejnoprávním subjektům a mezi peněžními fondy téhož subjektu </t>
  </si>
  <si>
    <t>Neinvestiční příspěvky zřízeným příspěvkovým organizacím, UZ 112</t>
  </si>
  <si>
    <t>3. Výdaje Olomouckého kraje na rok 2013</t>
  </si>
  <si>
    <t>a) Odbory (kanceláře) Krajského úřadu Olomouckého kraje (včetně dotačních titulů)</t>
  </si>
  <si>
    <t>Odbor (kancelář)</t>
  </si>
  <si>
    <t>ORJ</t>
  </si>
  <si>
    <t>ROK 8.11.2011</t>
  </si>
  <si>
    <t>rozdíl</t>
  </si>
  <si>
    <t>9=6-8</t>
  </si>
  <si>
    <t xml:space="preserve">Odbor majetkový a právní </t>
  </si>
  <si>
    <t xml:space="preserve">Odbor správní a legislativní </t>
  </si>
  <si>
    <t xml:space="preserve">Odbor ekonomický  </t>
  </si>
  <si>
    <t xml:space="preserve">Odbor strategického rozvoje kraje </t>
  </si>
  <si>
    <t xml:space="preserve">Odbor zdravotnictví </t>
  </si>
  <si>
    <t xml:space="preserve">Útvar interního auditu </t>
  </si>
  <si>
    <t>Oddělení investic a evropských programů</t>
  </si>
  <si>
    <t xml:space="preserve">Celkem </t>
  </si>
  <si>
    <t>7=5/3</t>
  </si>
  <si>
    <r>
      <rPr>
        <b/>
        <i/>
        <sz val="11"/>
        <color theme="1"/>
        <rFont val="Arial"/>
        <family val="2"/>
        <charset val="238"/>
      </rPr>
      <t xml:space="preserve">1. Program podpory environmentálního vzdělávání, výchovy a osvěty v Olomouckém kraji 2013 -  290 tis. Kč </t>
    </r>
    <r>
      <rPr>
        <sz val="11"/>
        <color theme="1"/>
        <rFont val="Arial"/>
        <family val="2"/>
        <charset val="238"/>
      </rPr>
      <t xml:space="preserve">
Grantové schéma určené pro školy a školská zařízení (bez rozdílu zřizovatele) zařazená do rejstříku škol a školských zařízení a rejstříku  školských právnických osob sídlící v Olomouckém kraji.  Program podpory bude zaměřen na podporu školní environmentální výchovy např. environmentální osvětové akce pro veřejnost,  zaměřené především k významným ekologickým dnům (např. Den Země, Den bezaut atd.) a k aktuálním problémům daného regionu,  vydávání informačních materiálů s ekovýchovnou tématikou (výukové, informační a vzdělávací materiály, periodika, publikace,  videokazety), úpravy školních pozemků využívaných pro ekologickou výchovu atd. 
</t>
    </r>
    <r>
      <rPr>
        <b/>
        <i/>
        <sz val="11"/>
        <color theme="1"/>
        <rFont val="Arial"/>
        <family val="2"/>
        <charset val="238"/>
      </rPr>
      <t xml:space="preserve">2. Soutěže EVVO - 50 tis. Kč </t>
    </r>
    <r>
      <rPr>
        <sz val="11"/>
        <color theme="1"/>
        <rFont val="Arial"/>
        <family val="2"/>
        <charset val="238"/>
      </rPr>
      <t xml:space="preserve">
Zahrnuje finanční prostředky pro školy na území Olomouckého kraje oceněných v rámci soutěže Zelená škola Olomouckého kraje  2012/2013 a fotografické a výtvarné soutěže s ekologickou tematikou vyhlašované OŠMT KÚOK.  </t>
    </r>
  </si>
  <si>
    <r>
      <rPr>
        <b/>
        <i/>
        <sz val="11"/>
        <color theme="1"/>
        <rFont val="Arial"/>
        <family val="2"/>
        <charset val="238"/>
      </rPr>
      <t>1. Finanční příspěvky v oblasti sportu - 20 950 tis. Kč</t>
    </r>
    <r>
      <rPr>
        <sz val="11"/>
        <color theme="1"/>
        <rFont val="Arial"/>
        <family val="2"/>
        <charset val="238"/>
      </rPr>
      <t xml:space="preserve"> 
Zahrnuje prostředky na podporu vrcholového, výkonnostního a mládežnického sportu v Olomouckém kraji.  
</t>
    </r>
    <r>
      <rPr>
        <b/>
        <i/>
        <sz val="11"/>
        <color theme="1"/>
        <rFont val="Arial"/>
        <family val="2"/>
        <charset val="238"/>
      </rPr>
      <t xml:space="preserve">2. Projekt Olomouckého krajského sdružení ČSTV - 1 000 tis. Kč </t>
    </r>
    <r>
      <rPr>
        <sz val="11"/>
        <color theme="1"/>
        <rFont val="Arial"/>
        <family val="2"/>
        <charset val="238"/>
      </rPr>
      <t xml:space="preserve">
Zahrnuje finanční podporu projektu Olomouckého krajského sdružení ČSTV nazvaného Centrum indviduálních sportů kraje  Olomouckého - CISKO. Cílem tohoto projektu je podpora sportovní přípravy mladých talentovaných sportovců ve sportovních oddílech na území Olomouckéhokraje.  
</t>
    </r>
    <r>
      <rPr>
        <b/>
        <i/>
        <sz val="11"/>
        <color theme="1"/>
        <rFont val="Arial"/>
        <family val="2"/>
        <charset val="238"/>
      </rPr>
      <t xml:space="preserve">
3. Finanční příspěvky v oblasti sportu - 11 650 tis. Kč </t>
    </r>
    <r>
      <rPr>
        <sz val="11"/>
        <color theme="1"/>
        <rFont val="Arial"/>
        <family val="2"/>
        <charset val="238"/>
      </rPr>
      <t xml:space="preserve">
Zahrnuje prostředky na podporu sportu v rámci každoročně vyhlašovaného dotačního titulu Program podpory sportu - Program I -  Podpora celoroční sportovní činnosti sportovních subjektů a Program II - Podpora sportovních akcí regionálního charakteru.  </t>
    </r>
  </si>
  <si>
    <t xml:space="preserve">Aktualizace Programu rozvoje CR OK na období 2014-2020 a zpracování Marketingové studie CR OK na období 2014-2020. Aktualizace PRCR a zpracování Marketingové studie bude prováděno v letech 2012 -2013 - předpoklad celkových nákladů díla cca 950 tis. Kč. V případě nutnosti provedení SEA hodnocení II. stupně bude nutno nárokovat i cca 100 tis. Kč navíc. Celkem jsou náklady odhadovány na 1 050 tis. Kč. Náklady na aktualizaci PRCR OK budou upřesněny v závěru září 2012 po výběrovém řízení na zpracovatele (výběr zhotovitele MS proběhne až v roce 2013). Předpokládáme, že cca 200 tis. Kč za analytickou část PRCR OK bude hrazeno ještě v roce 2012, proto do rozpočtu na rok 2013 nárokujeme částku 850 tis. Kč. Navržené aktivity včetně finanční náročnosti vychází z Akčního plánu PRCR na období 2011-2013 (výhled do roku 2016) - č. UR/39/42/2010, č. UZ/20/42/2011. </t>
  </si>
  <si>
    <t xml:space="preserve">SodexoPass, s. r. o. Praha - Smlouva o odběru poukázek  2 600 tis. Kč 
Jan Grézl, Sylva Grézlová - HARYSERVIS II., Olomouc - Smlouva o zabezpečení úklidových prací č. 231/II ve znění dodatků - úklid v budově RCO   1 794 tis. Kč 
Jan Grézl,Sylva Grézlová - HARYSERVIS II., Olomouc - Smlouva o zabezpečení úklidových prací č. 165/I., ve znění dodatků - úklid v  budově KÚOK    1 462 tis. Kč 
Statutární město Olomouc - Dohoda o užívání podzemního parkoviště   1 300 tis. Kč 
S.O.S. akciová společnost, Olomouc - Smlouva o poskytování bezpečnostních služeb vč. dodatků   797 tis. Kč 
GRASO a.s., Olomouc - Smlouva o střežení objektu ve znění dodatků - ostraha obejtku RCO   640 tis. Kč 
ZELOS spol. s.r.o., Praha - Smlouva o odběru pokrmů   360 tis. Kč 
Revize - klimatice, UPS, hasicí zařízení s argonitem, ruční hasicí přístroje, hydranty, suchovod, EZS Žilinská, EZS přenos, rozvaděče, nouzové osvětlení, diesel, hromosvod a elektroinstalace Žilinská, elektroinstalace - bufet, elektroinstalace, venkovní šachta,   sprinklery, vzduchotechnika    327 tis. Kč 
Česká pošta, s. p. Praha - Smlouva o svozu a rozvozu poštovních zásilek   185 tis. Kč 10. Jan Grézl, Sylva Grézlová - HARYSERVIS II., </t>
  </si>
  <si>
    <t xml:space="preserve">Olomouc - Smlouva o zabezpečení úklidových prací č. 280/IV., ve znění dodatků - úklid v budově RCO       171 tis. Kč 
Česká tisková kancelář, Praha - Smlouva o dodávání zpravodajského servisu ČT       156 tis. Kč 
Střední odborná škola a Střední odborné učiliště strojírenské astavební Jeseník - pracoviště Jeseník, Dohoda o užívání nebytových prostor a úhrada za služby 150 tis. Kč 
Technické služby města Olomouce, a.s. - Smlouva o odvozu a zneškodňování odpadů vč. dodatků   150 tis. Kč 
ANOPRESS Praha - Smlouva/ monitoring zpravodajský servis   76 tis. Kč 
Dopravní zdravotnictví a.s. Třinec - Smlouva o závodní preventivní péči   50 tis. Kč 
Ostatní úhrady nasmlouvané na objednávky - inzerce, poplatky za televizory, rádia, mytí oken v budovách KÚOK a RCO, mytí garáží, čištění fontány, úklid kancelářských prostor nad rámec uzavřených smluv, kurýrní služba, mytí žaluzií, výroba informačního systému, zhotovení vizitek, aj.   105 tis. Kč 
Regionální centrum Olomouc, s. r. o., - Smlouva o zajištění služeb č. R2/S/2008/001 (ORG 0012008000000). 1 600 tis.Kč
ÚZSVM Šumperk, Smlouva o nájmu nebytových prostor č. UZSVM/OSU/5034/2010-OSUH - služby    130 tis. Kč   </t>
  </si>
  <si>
    <r>
      <rPr>
        <b/>
        <i/>
        <sz val="11"/>
        <color theme="1"/>
        <rFont val="Arial"/>
        <family val="2"/>
        <charset val="238"/>
      </rPr>
      <t xml:space="preserve">Výdaje za soudní poplatky.  </t>
    </r>
    <r>
      <rPr>
        <sz val="11"/>
        <color theme="1"/>
        <rFont val="Arial"/>
        <family val="2"/>
        <charset val="238"/>
      </rPr>
      <t xml:space="preserve">
S účinností od 1.4.2011 bylo ředitelem KÚOK rozhodnuto o převedení části agend z ODSH na OSL, která se týká rozhodování v odvolacím řízení o záznamu bodů v registru řidičů v důsledku porušení povinnosti stanovené zákonem o provozu na pozemních komunikacích. Vzhledem k tomu, že dosažení 12 bodů v registru řidičů znamená pro řidiče, je-li to jeho povolání, ztrátu zaměstnání, jsou ve velkém rozsahu proti našim rozhodnutím podávány žaloby ke správnímu soudu. S podanou žalobou je nutné provést úhradu soudních poplatků v případě, kdy námi rozhodovaná věc je vrácena k novému projednání a rozhodnutí.   </t>
    </r>
  </si>
  <si>
    <t xml:space="preserve">Servisní smlouvy, systémové podpory, úpravy a rozvoj SW, aktualizace SW: 
1. BMI SYSTEM CZECH, a.s - CLIX - REGISTR OZNÁMENÍ, oznámení o příjmech veřejných činitelů (smlouva č.  
2010/1860/OIT/DSM) - celkem 30 tis.Kč 
2. Inflex, s.r.o. - poskytováníúdržby, podpory a rozvoje programového vybavení "IntraDoc" (smlouva č. 2012/00566/OIT/DSM) - celkem 44 tis.Kč 
3. GENERAL REGISTRY, s.r.o. - domény hrazené z rozpočtu OIT - celkem 5 tis.Kč 
4. ANet - rozvoj SW TIME - docházka (objednávka) - celkem 80 tis.Kč 
5. ANet - servisní smlouva, upgrade a update SW - údržba a podpora docházkového systému KÚOK (smlouva č. 2008/1476/OIT/DSM) - celkem 38 tis.Kč 
6. ArcData Praha - systémová podpora ESRI, podpora produktů firmy ESRI řady ArcGIS (4x ArcView, 2x ArcInfo, ArcGIS servery ...) (objednávka) - celkem 450 tis.Kč 
7. ASD - úpravy a rozvoj SW DIS a ISOP, služby v rámci rozvoje a údržby evidenčního systému pro veřejné zakázky a dotace KÚOK -  celkem 150 tis.Kč 
8. ASD - servisní smlouva, upgrade a update SW - údržba a podpora evidenčního systému pro veřejné zakázky, dotace KÚOK (smlouva  č. 2003/0721/OIT/DSM) - celkem 216 tis.Kč 
9. Wolters Kluwer ČR, a.s. - servisní smlouva, upgrade a update SW - údržba a podpora právního informačníhosystému ASPI KÚOK (smlouva č. 2006/1298/OIT/DSM/1) - celkem 244 tis.Kč 
10. C4U - servisní smlouva, upgrade a update ekonomického informačního systému SAP pro ZZS OK (smlouva č.2007/2329/OIT/DSM) - celkem 173 tis.Kč 
11. C4U - servisní smlouva,údržba ekonomického informačního systému SAP pro ZZS OK (smlouva č. 2005/0292/OIT/DSM) - celkem 255 tis.Kč 
12. Central European Data Ag. - servisní smlouva, pravidelná aktualizace dat StreetNetu (smlouva č. 2006/0042/OIT/DSM + dodatek 2011) - celkem 65 tis.Kč 
13. DTG, a.s. - servisní smlouva, upgrade a update SW - údržba a podpora mzdového a personálního informačního systému KÚOK (smlouva č. 2003/0284/OIT/DSM) - celkem 122 tis.Kč 
14. Foresta SG, a.s. - servisní smlouva, podpora SW Dotace na OŽPZ pro st. správu lesů (smlouva č. 2008/0730/OIT/DSM) - celkem 38 tis.Kč 
15. Prostředky na nákup služeb a dat pro GIS - mapový server, úprava aplikace, nákup mapových podkladů atd. (objednávky) - celkem 600 tis.Kč 
16. GEODIS - přípravaveřejné zakázky na pořízení ortofotomapy (2012) v 3 leté periodě s lepší rozlišovací schopností (pro kraj, obce a složky IZS) 12,5 cm/pixel - celkem 1 500 tis.Kč 
17. Georeal - systémová podpora SpiritGIS (objednávka) - celkem 15 tis.Kč 
18. GORDIC- rozvoj GINIS, služby v rámci rozvoje a údržby ekonomického systému a spisových služeb KÚOK - celkem 1 800 tis.Kč 
19. GORDIC - servisní smlouva, upgrade a update SW - údržba a podpora ekonomických informačních systémů a spisových služeb KÚOK (smlouva č.2003/0765/OIT/DSM) - celkem 1 700 tis.Kč 
</t>
  </si>
  <si>
    <t xml:space="preserve">20. I.CA - obnova certifikátů + nové certifikáty a služby, certifikáty pro elektronický podpis zaměstnanců KÚOK - celkem 85 ks (smlouva č. 2005/0320/OIT/DSM) - celkem 30 tis.Kč 
21. INISOFT - servisní smlouva, upgrade a update SW - údržba a podpora SW - informace o vydaných souhlasech se zařízeními pro  odpady pro OŽPZ (smlouva č. 2004/0283/OIT/DSM) - celkem 78 tis.Kč 
22. INISOFT - chystá se nová servisní smlouva - WebSouhlasy - celkem 5 tis.Kč 
23. KVASAR - servisní smlouva, upgrade a update SW - údržba a podpora softwarového systému OVZDUŠÍ určeného k podpoře  výkonu agendy ochrany ovzduší (smlouva č. 2003/0717/OIT/DSM) - celkem 17 tis.Kč 
24. MARBES CONSULTING s.r.o. - rozvoj SW PROXIO, služby spojené s údržbou a podporou SW pro evidenci nemovitostí a  majetku příspěvkových organizací KÚOK - celkem 50 tis.Kč 
25. MARBES CONSULTING s.r.o. - servisní smlouva SW PROXIO, upgrade a update SW - údržba a podpora SW pro evidenci  nemovitostí a majetku příspěvkových organizací (smlouva č. 2007/0673/OIT/DSM) - celkem 364 tis.Kč 
26. MARBES CONSULTING s.r.o. - servisní smlouva ePusa (smlouva č. 2005/0153/OIT/DSM) - celkem 227 tis.Kč 
27. MP ORGA - servisní smlouva, upgrade a updateSW - údržba a podpora SW pro evidenci a výpočty státního příspěvku pro  zřizovatele zařízení pro děti vyžadující okamžitou pomoc - MPOVSP (smlouva č. 2006/1749/OIT/DSM) celkem 26 tis.Kč  
28. MÚZO - servisní smlouva, upgrade a update SW - údržba a podpora SW pro tvorbu ekonomických výkazů u školských  
příspěvkových organizací (smlouva č. 2005/0272/OIT/DSM) - celkem 9 tis.Kč 
</t>
  </si>
  <si>
    <r>
      <rPr>
        <b/>
        <i/>
        <sz val="11"/>
        <color theme="1"/>
        <rFont val="Arial"/>
        <family val="2"/>
        <charset val="238"/>
      </rPr>
      <t xml:space="preserve">1. Smlouva - 11 945 tis. Kč </t>
    </r>
    <r>
      <rPr>
        <sz val="11"/>
        <color theme="1"/>
        <rFont val="Arial"/>
        <family val="2"/>
        <charset val="238"/>
      </rPr>
      <t xml:space="preserve">
Poskytování služeb v oblasti bezpečnosti a ochrany zdraví při práci a požární ochrany pro školské příspěvkové organizace zřizované  
Olomouckým krajem. Smlouva je uzavřena na dobu neurčitou a měsíční paušální částkačiní 995 347 Kč. 
</t>
    </r>
    <r>
      <rPr>
        <b/>
        <i/>
        <sz val="11"/>
        <color theme="1"/>
        <rFont val="Arial"/>
        <family val="2"/>
        <charset val="238"/>
      </rPr>
      <t>2. Administrativní služby - 90 tis. Kč</t>
    </r>
    <r>
      <rPr>
        <sz val="11"/>
        <color theme="1"/>
        <rFont val="Arial"/>
        <family val="2"/>
        <charset val="238"/>
      </rPr>
      <t xml:space="preserve"> 
Zahrnuje kopírovací služby u rozsáhlých materiálů, zpracování výroční zprávy, distribuce "Sborníků oborů vzdělávání středních škol a  vyšších odborných škol Olomouckého krajepro školní rok 2012/2013", zpracování analýz v oblasti školství, vydání elektronické  publikace "Příklady dobré praxe vzdělávání žáků v oblasti interkulturního dialogu za rok 2012". 
</t>
    </r>
    <r>
      <rPr>
        <b/>
        <i/>
        <sz val="11"/>
        <color theme="1"/>
        <rFont val="Arial"/>
        <family val="2"/>
        <charset val="238"/>
      </rPr>
      <t>3. Konkurzní řízení a hodnocení ředitelů - 290 tis. Kč</t>
    </r>
    <r>
      <rPr>
        <sz val="11"/>
        <color theme="1"/>
        <rFont val="Arial"/>
        <family val="2"/>
        <charset val="238"/>
      </rPr>
      <t xml:space="preserve"> 
Zahrnuje platby faktur za zveřejněné inzeráty v tisku týkající se vyhlášení konkurzních řízení na funkce ředitelů škol a školských zařízení  a platby faktur za zrealizované psychologické testy uchazečů konkurzních řízení. Konkurzní řízení jsourealizovány v souladu se  zákonem č. 561/2004 Sb., o předškolním, základním, středním, vyšším odborném a jiném vzdělávání a vyhláškou č. 54/2005 Sb., o  náležitostech konkurzního řízení a konkurzních komisích. 
</t>
    </r>
    <r>
      <rPr>
        <b/>
        <i/>
        <sz val="11"/>
        <color theme="1"/>
        <rFont val="Arial"/>
        <family val="2"/>
        <charset val="238"/>
      </rPr>
      <t xml:space="preserve">
4. Pedagog Olomouckého kraje 2013 - 100 tis. Kč </t>
    </r>
    <r>
      <rPr>
        <sz val="11"/>
        <color theme="1"/>
        <rFont val="Arial"/>
        <family val="2"/>
        <charset val="238"/>
      </rPr>
      <t xml:space="preserve">
Hlavním cílem akce je ocenit vybrané pedagogy středních škol, vyšších odborných škol, speciálních škol a základních uměleckých škol  se sídlem v Olomouckém kraji za jejich náročnou a záslužnou práci a zároveň vhodnou formou připomenout široké veřejnosti  významnou úlohu učitelů v naší společnosti.  
</t>
    </r>
    <r>
      <rPr>
        <b/>
        <i/>
        <sz val="11"/>
        <color theme="1"/>
        <rFont val="Arial"/>
        <family val="2"/>
        <charset val="238"/>
      </rPr>
      <t xml:space="preserve">
5. Zastupitelstvo mládeže Olomouckého kraje (dále jen ZMOK) - 30 tis. Kč </t>
    </r>
    <r>
      <rPr>
        <sz val="11"/>
        <color theme="1"/>
        <rFont val="Arial"/>
        <family val="2"/>
        <charset val="238"/>
      </rPr>
      <t xml:space="preserve">
Výdaje spojené s provozem www stránek ZMOK www.zmok.cz (hosting, doména) a na aktivity související s činností a posláním  ZMOK. Na nákup služeb a hrazení výdajů, např. výdaje související s organizací, spoluorganizací akcí zaměřených na aktivity s činností  ZMOK, účast v projektech tematicky zaměřených na mládež a s tím související tématiku. 
</t>
    </r>
    <r>
      <rPr>
        <b/>
        <i/>
        <sz val="11"/>
        <color theme="1"/>
        <rFont val="Arial"/>
        <family val="2"/>
        <charset val="238"/>
      </rPr>
      <t xml:space="preserve">6. Vyhlášení nejlepších sportovců Olomouckého kraje za rok 2012 - 400 tis. Kč </t>
    </r>
    <r>
      <rPr>
        <sz val="11"/>
        <color theme="1"/>
        <rFont val="Arial"/>
        <family val="2"/>
        <charset val="238"/>
      </rPr>
      <t xml:space="preserve">
Jedná se o finanční částku na akci Sportovec Olomouckého kraje, která má v našem kraji již několikaletou tradici.
</t>
    </r>
    <r>
      <rPr>
        <b/>
        <i/>
        <sz val="11"/>
        <color theme="1"/>
        <rFont val="Arial"/>
        <family val="2"/>
        <charset val="238"/>
      </rPr>
      <t xml:space="preserve">7. Podpora programů škol a školských zařízení, které jsou zaměřeny na DVPP v oblasti primární prevence sociálně - patologických  jevů - 200 tis. Kč </t>
    </r>
    <r>
      <rPr>
        <sz val="11"/>
        <color theme="1"/>
        <rFont val="Arial"/>
        <family val="2"/>
        <charset val="238"/>
      </rPr>
      <t xml:space="preserve">
Zahrnuje finanční příspěvek k zabezpečení oblasti tzv. specifické primární prevence škol a školských zařízení, nestátních neziskových  organizací a dalšívzdělávání pedagogických pracovníků vykonávajících funkci školního metodika prevence. Vyplývá ze závazné  celonárodní „Strategie primární prevence sociálně patologických jevů MŠMT na roky 2010–2012 a z korespondující strategie  Olomouckého kraje na léta 2011-2014.  </t>
    </r>
  </si>
  <si>
    <r>
      <rPr>
        <b/>
        <i/>
        <sz val="11"/>
        <color theme="1"/>
        <rFont val="Arial"/>
        <family val="2"/>
        <charset val="238"/>
      </rPr>
      <t xml:space="preserve">8. Organizace soutěží a přehlídek - 200 tis. Kč </t>
    </r>
    <r>
      <rPr>
        <sz val="11"/>
        <color theme="1"/>
        <rFont val="Arial"/>
        <family val="2"/>
        <charset val="238"/>
      </rPr>
      <t xml:space="preserve">
Finanční prostředky slouží k dofinancování okresních a krajských kol soutěží a přehlídek vyhlašovaných MŠMT realizovaných  pověřenými organizacemi v jednotlivých okresech Olomouckého kraje a soutěží, které mají v Olomouckém kraji již dlouholetou tradici  (např. 9. ročník soutěže "O Priessnitzův dortík", "Nejmilejší koncert", 8. ročník soutěže "AUTOMOBILEUM", "Sportovní hry v lehké  atletice a míčové hry" realizované dětskými domovy, XXV. ročník štafetového běhu "Po stopách Jana Opletala a Memoriál Jiřího  Vaci".
</t>
    </r>
    <r>
      <rPr>
        <b/>
        <i/>
        <sz val="11"/>
        <color theme="1"/>
        <rFont val="Arial"/>
        <family val="2"/>
        <charset val="238"/>
      </rPr>
      <t xml:space="preserve">9. Aktualizace koncepce rozvoje tělovýchovy a sportu olomouckého kraje - 100 tis. Kč       </t>
    </r>
    <r>
      <rPr>
        <sz val="11"/>
        <color theme="1"/>
        <rFont val="Arial"/>
        <family val="2"/>
        <charset val="238"/>
      </rPr>
      <t xml:space="preserve">          
Zahrnuje finanční prostředky spojené s úhradou nákladů spojených s aktualizací Koncepce rozvoje tělovýchovy a sportu v Olomouckém  kraji. Tato koncepce bude nadále základním strategickým materiálem pro stanovení cílů a jednotlivých opatření v oblasti rozvoje sportu  v Olomouckém kraji. Aktualizace tohoto materiálu bude sloužit ke stanovení priorit pro finanční podpory z rozpočtu Olomouckého  kraje.  
</t>
    </r>
    <r>
      <rPr>
        <b/>
        <i/>
        <sz val="11"/>
        <color theme="1"/>
        <rFont val="Arial"/>
        <family val="2"/>
        <charset val="238"/>
      </rPr>
      <t xml:space="preserve">
10. Olimpiade del tricolore - Reggio Emilia - 130 tis. Kč </t>
    </r>
    <r>
      <rPr>
        <sz val="11"/>
        <color theme="1"/>
        <rFont val="Arial"/>
        <family val="2"/>
        <charset val="238"/>
      </rPr>
      <t xml:space="preserve">
V letech 2005 a 2009 se zúčastnila sportovní reprezentace Olomouckého kraje akce pořádané partnerským regionem Reggio Emilia,  Itálie nazvané Olimpiade del Tricolore. V roce 2013 se uskuteční již 5. ročník této akce. Navrhovaná částka bude sloužit k úhradě  dopravy účastníkův počtu cca 55 (1 bus). 
</t>
    </r>
    <r>
      <rPr>
        <b/>
        <i/>
        <sz val="11"/>
        <color theme="1"/>
        <rFont val="Arial"/>
        <family val="2"/>
        <charset val="238"/>
      </rPr>
      <t>11. Hry VI. letní olympiády dětí a mládeže 2013 - UZ 117 - 540 tis.Kč</t>
    </r>
    <r>
      <rPr>
        <sz val="11"/>
        <color theme="1"/>
        <rFont val="Arial"/>
        <family val="2"/>
        <charset val="238"/>
      </rPr>
      <t xml:space="preserve">
Jedná se o pokračování cyklu Olympiád dětí a mládeže - letní verze. V termínu od 23. - 28. 6. 2013 se uskuteční ve Zlínském kraji již  šestá letní olympiáda za účasti 14 krajů. Zahrnuje prostředky na úhradu komplexních organizačních nákladů pro účastníky, dopravu  účastníků, odměnu trenérům a náklady spojené s přijetím medailistů hejtmanem Olomouckého kraje. Celkový předpokládaný počet  
účastníků za Olomoucký kraj je 218.  
</t>
    </r>
  </si>
  <si>
    <r>
      <rPr>
        <b/>
        <i/>
        <sz val="11"/>
        <color theme="1"/>
        <rFont val="Arial"/>
        <family val="2"/>
        <charset val="238"/>
      </rPr>
      <t>1. Příspěvky na mezinárovní vývěmné pobyty, UZ 109 - 150 tis.Kč</t>
    </r>
    <r>
      <rPr>
        <sz val="11"/>
        <color theme="1"/>
        <rFont val="Arial"/>
        <family val="2"/>
        <charset val="238"/>
      </rPr>
      <t xml:space="preserve">
Mezinárodní výměny dětí a mládeže, skupin dětí a mládeže ze škol a školských zařízení zřizovaných Olomouckým krajem  Zahrnuje finanční příspěvek na úhradu nákladů spojených s výjezdem jednotlivce, skupiny dětí a mládeže ze škol a školských zařízení zřizovaných Olomouckým krajem do zahraničí. Dále zahrnuje úhradu nákladů spojených s organizací mezinárodních výměn pro  jednotlivce, skupiny dětí a mládeže ze zahraničí ve školách a školských zařízeních zřizovaných Olomouckým krajem.  
</t>
    </r>
    <r>
      <rPr>
        <b/>
        <i/>
        <sz val="11"/>
        <color theme="1"/>
        <rFont val="Arial"/>
        <family val="2"/>
        <charset val="238"/>
      </rPr>
      <t>2. Stipendia pro žáky učebních oborů, UZ 115 - 5 600 tis.Kč</t>
    </r>
    <r>
      <rPr>
        <sz val="11"/>
        <color theme="1"/>
        <rFont val="Arial"/>
        <family val="2"/>
        <charset val="238"/>
      </rPr>
      <t xml:space="preserve">
Jednou z priorit Olomouckého kraje v oblasti školství je v souladu s Dlouhodobým záměrem vzdělávání a rozvoje vzdělávací soustavy  Olomouckého kraje podpora učňovského školství, mimo jiné zavedením motivačních stipendií pro žáky učebních oborů v souladu s  požadavky trhu práce. Rada Olomouckého kraje proto dne 17. 9. 2009 svým usnesením č. UR/22/28/2009 schválila „Pravidla pro  poskytování učňovských stipendií Olomouckého kraje“. Na základě těchto pravidelje poskytována žákům vybraných oborů vzdělání  poskytujících střední vzdělání s výučním listem v průběhu jejich profesní přípravy finanční podpora z rozpočtu Olomouckého kraje.  Toto opatření je uplatňováno od 1. 9. 2010 počínaje žáky prvních ročníků vybraných oborů. V dalších letech se vyplácení stipendií  rozšiřovalo o další ročníky.  </t>
    </r>
    <r>
      <rPr>
        <b/>
        <i/>
        <sz val="11"/>
        <color theme="1"/>
        <rFont val="Arial"/>
        <family val="2"/>
        <charset val="238"/>
      </rPr>
      <t/>
    </r>
  </si>
  <si>
    <r>
      <rPr>
        <b/>
        <i/>
        <sz val="11"/>
        <color theme="1"/>
        <rFont val="Arial"/>
        <family val="2"/>
        <charset val="238"/>
      </rPr>
      <t>3. Kofinancování evropských vzdělávacích programů, UZ 113 - 50 tis.Kč</t>
    </r>
    <r>
      <rPr>
        <sz val="11"/>
        <color theme="1"/>
        <rFont val="Arial"/>
        <family val="2"/>
        <charset val="238"/>
      </rPr>
      <t xml:space="preserve">
Příspěvek na dofinancování evropských vzdělávacích programů 
Poskytování příspěvku vyjadřuje zájem Olomouckého kraje o rozvoj mezinárodních aktivit v Olomouckém kraji. Finanční podpora  bude poskytnuta ze strany Olomouckého kraje především školám aškolským zařízením zřizovaným Olomouckým krajem, občanským  sdružením, nadačním fondům při školách a školských zařízeních zřizovaných Olomouckým krajem. Příspěvek bude poskytován zejména  v případech, kdy grant získaný od příslušného poskytovatelenení dostatečný pro celkovou realizaci projektu.  
</t>
    </r>
    <r>
      <rPr>
        <b/>
        <i/>
        <sz val="11"/>
        <color theme="1"/>
        <rFont val="Arial"/>
        <family val="2"/>
        <charset val="238"/>
      </rPr>
      <t xml:space="preserve">
4. Regionální inovační strategie Olomouckého kraje, UZ 35 - 800 tis.Kč </t>
    </r>
    <r>
      <rPr>
        <sz val="11"/>
        <color theme="1"/>
        <rFont val="Arial"/>
        <family val="2"/>
        <charset val="238"/>
      </rPr>
      <t xml:space="preserve">
Vytvoření/rozvoj nových mezioborových studijních programů UP/MVŠO/VŠLG.</t>
    </r>
  </si>
  <si>
    <r>
      <rPr>
        <b/>
        <i/>
        <sz val="11"/>
        <color theme="1"/>
        <rFont val="Arial"/>
        <family val="2"/>
        <charset val="238"/>
      </rPr>
      <t xml:space="preserve">1. Konzultační akce pro pěstouny, obnovení klubu pěstounů - 65 tis. Kč  </t>
    </r>
    <r>
      <rPr>
        <sz val="11"/>
        <color theme="1"/>
        <rFont val="Arial"/>
        <family val="2"/>
        <charset val="238"/>
      </rPr>
      <t xml:space="preserve">
Krajský úřad je podle § 4 odst. 2 zákona č. 359/1999 Sb., o sociálně-právní ochraně dětí, ve znění pozdějších předpisů, povinen alespoň jednou v roce zabezpečit konzultace ovýkonu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jednoho víkendového pobytu a realizaci dalších konzultačních akcí pro pěstouny a jejich děti, které budou probíhat v průběhu roku. Jedná se o aktivity v přenesené působnosti. 
</t>
    </r>
    <r>
      <rPr>
        <b/>
        <i/>
        <sz val="11"/>
        <color theme="1"/>
        <rFont val="Arial"/>
        <family val="2"/>
        <charset val="238"/>
      </rPr>
      <t xml:space="preserve">2. Aktivity kraje v samostatné působnosti v oblasti sociálně-právní ochrany dětí - kulturní, sportovní, jiná zájmová a vzdělávací činnost dětí - 65 tis. Kč  </t>
    </r>
    <r>
      <rPr>
        <sz val="11"/>
        <color theme="1"/>
        <rFont val="Arial"/>
        <family val="2"/>
        <charset val="238"/>
      </rPr>
      <t xml:space="preserve">
Zajišťování realizace aktivit se zaměřením na sociálně-právní ochranu dětí, a to ve spolupráci s nestátními neziskovými organizacemi a obcemi. Může se jednat o jednodenní i vícedenní aktivity jako jsou tábory a podobně. Jedná se o aktivity v samostatné působnosti. 
</t>
    </r>
    <r>
      <rPr>
        <b/>
        <i/>
        <sz val="11"/>
        <color theme="1"/>
        <rFont val="Arial"/>
        <family val="2"/>
        <charset val="238"/>
      </rPr>
      <t xml:space="preserve">3. Příprava budoucích pěstounů a osvojitelů - 300 tis. Kč </t>
    </r>
    <r>
      <rPr>
        <sz val="11"/>
        <color theme="1"/>
        <rFont val="Arial"/>
        <family val="2"/>
        <charset val="238"/>
      </rPr>
      <t xml:space="preserve"> 
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Náklady představují realizaci 3-4 příprav pro fyzické osoby vhodné stát se osvojiteli a jednu přípravu pro osoby vhodné stát se pěstouny. Jedná se o aktivitu v přenesené působnosti. </t>
    </r>
  </si>
  <si>
    <r>
      <rPr>
        <b/>
        <i/>
        <sz val="11"/>
        <color theme="1"/>
        <rFont val="Arial"/>
        <family val="2"/>
        <charset val="238"/>
      </rPr>
      <t xml:space="preserve">1. Spolufinancování projektu z oblasti prevence kriminality  100 tis. Kč </t>
    </r>
    <r>
      <rPr>
        <sz val="11"/>
        <color theme="1"/>
        <rFont val="Arial"/>
        <family val="2"/>
        <charset val="238"/>
      </rPr>
      <t xml:space="preserve">
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 e spolupracujícími institucemi (např. Policie ČR, samospráva, NNO). Akce proběhne formou objednávky služby. Jedná se o aktivitu v samostatné působnosti.  
</t>
    </r>
    <r>
      <rPr>
        <b/>
        <i/>
        <sz val="11"/>
        <color theme="1"/>
        <rFont val="Arial"/>
        <family val="2"/>
        <charset val="238"/>
      </rPr>
      <t xml:space="preserve">
2. Realizace seminářů (školení), workshopů pro oblast prevence sociálního vyloučení a prevence kriminality 30 tis. kč</t>
    </r>
    <r>
      <rPr>
        <sz val="11"/>
        <color theme="1"/>
        <rFont val="Arial"/>
        <family val="2"/>
        <charset val="238"/>
      </rPr>
      <t xml:space="preserve"> 
Realizace seminářů (školení), workshopů pro oblast prevence kriminality 
Uvedená částka vycházíze schváleného materiálu projednaného na jednání ZOK dne 21.9.2012 č. UZ/26/38/2012 Strategie prevence  kriminality Olomouckého kraje na období 2013 – 2016. Klade si za cíl podpořit zvýšení odbornosti realizátorů preventivních aktivit a dalších zúčastněných subjektů prostřednictvím cíleně konstruovaných vzdělávacích záměrů. V oblasti sociálního vyloučení se jedná o  zaměření na aktivity v oblasti sociálně patologických jevů – drogy, zadluženost, exekuce, práce s klientem. Tyto aktivity budou realizovány formou jednodenních nebo vícedenních pracovních setkání, workshopů, seminářů. Finanční prostředky budou použity na  financování lektorů a pronájmů místností prostřednictvím fyzických nebo právnických osob, které zajistí realizaci celévzdělávací akce.  Jedná se o aktivity v samostatné působnosti.    </t>
    </r>
  </si>
  <si>
    <t xml:space="preserve">Poskytování finančních příspěvků na hospodaření v lesích, jejichž předmět je příkladně uveden v ustanovení § 46 zákona č. 289/1995 Sb. o lesích. Finanční prostředky vyčleněné na tyto příspěvky (nemandatorní výdaje) byly ze státního rozpočtu převedeny do rozpočtu krajů poprvé již v roce 2005. Finanční příspěvky poskytoval kraj v letech 2005-2012. Pravidla pro poskytování finančních příspěvků na hospodaření v lesích na území Olomouckého kraje pro období 2007-2013 byla notifikována Evropskoukomisí a schválena usnesením ZOK č. UZ/16/37/2007 ze dne 05.03.2007. Vzhledem ke zkušenostem z předcházejících let budou poskytovány finanční příspěvky z rozpočtu kraje na tato opatření: 
a) obnova, zajištění a výchova lesních porostů, 
b) ekologické a přírodě šetrné technologie.  </t>
  </si>
  <si>
    <t xml:space="preserve">Olomoucký kraj poskytoval v rámci Programu podpory začínajícím a evidovaným včelařům v letech 2008, 2009, 2011 a 2012 dotace na nákup včelařského vybavení a včelstev. Je skutečností, že včelařů a včelstev v poslední době ubývá. V rozmezí od roku 2006 doroku 2010 se počet včelařů na území Olomouckého kraje, kteří jsou členy Českého svazu včelařů snížil z 3 069 na 2 722. Ve stejném období se snížil počet včelstev z 33 789 na 31 499. Cílem navrhované podpory včelařů na území Olomouckého kraje je podpořit zájem začínajících včelařů, ale i evidovaných stávajících včelařů na území Olomouckého kraje, zvýšení počtu včelstev v našem regionu a zkvalitnění chovu společně se zlepšením opylovací služby včelstev na kulturních či planě rostoucích rostlinách. Obdobně poskytují dotace i ostatní kraje v ČR. Navržená výše podpory vychází ze skutečnosti v roce 2012.  </t>
  </si>
  <si>
    <t xml:space="preserve">Finanční prostředky poskytované v rámci bývalého dotačního titulu Program drobné vodohospodářské ekologické akce, který byl v gesci  Ministerstva životního prostředí, jsou od roku 2004 převáděny z kapitoly Všeobecná pokladní správa - Prostředky nafinancování  běžného investičního rozvoje územních samosprávných celků, viz. příloha č. 5 důvodové zprávy k návrhu zákona, kterým se mění zákon  č. 243/2000 Sb., o rozpočtovém určení výnosu daní, do rozpočtu krajů. V případě Olomouckého kraje se jedná o finanční prostředky ve výši 23 460 000 Kč, které obdržel kraj do svého rozpočtu již v průběhu let 2004 -2012. I když využití převedených rozpočtových prostředků není účelově vázáno, je nutné jejich prioritní využití v oblasti vodního hospodářství, zejména k řešení mimořádných (havarijních) situací v oblasti infrastruktury vodovodů a kanalizací obcí na území kraje.   </t>
  </si>
  <si>
    <t xml:space="preserve">1. Poradenství, analýzy a studie zpracovávané externími experty a organizacemi pro potřebu zabezpečení výkonu státní správy a samosprávy v oblasti odpadového hospodářství.                                                                       
2. Rada Olomouckého kraje usnesením UR/69/59/2011 ze dne 26. 07. 2011 schválila navržený postup k naplnění Plánu odpadového hospodářství Olomouckého kraje. Následně se Olomoucký kraj zavázal v textu Memoranda o spolupráci a společném postupu při tvorbě Integrovaného systému nakládání s odpady v Olomouckém kraji, který byl schválen usnesením Rady Olomouckého kraje č. UR/70/56/2011 ze dne 30.08.2011, že v součinnosti s dalšími signatáři (obce s rozšířenou působností) se bude podílet na přípravě podkladů pro realizaci tohoto systému. 
3. Ministerstvo životního prostředí již v současné době rozeslalo k připomínkám 1. návrh plánu odpadového hospodářství České republiky na období 2013 až 2022.  V současnosti platný plán odpadového hospodářství ČR byl vyhlášen nařízením vlády ČR č. 197/2003 Sb., ze dne 01. 07. 2003. Nový plán odpadového hospodářství ČR tedy bude  schválen v průběhu roku 2013. Závazná část plánu odpadového hospodářství ČR, včetně jejích změn, je závazným podkladem pro zpracování plánů odpadového hospodářství krajů a pro rozhodovací a jiné činnosti příslušných správních úřadů, krajů a obcí v oblasti odpadového hospodářství. Podle ust. § 43 odst. 6 zákona č. 185/2001 Sb., o odpadech, je kraj v samostatné působnosti  povinen zpracovat a schválit návrh plánu odpadového hospodářství kraje nebo jeho změny do 18 měsíců od nabytí účinnosti nařízení vlády, kterým se vyhlašuje nebo mění závazná část plánu odpadového hospodářství ČR. Na základě výše uvedeho bude nutno v roce 2013 zahájit zpracování plánu odpadového hospodářství Olomouckého kraje.  </t>
  </si>
  <si>
    <t xml:space="preserve">Finanční spoluúčast Olomouckého kraje na realizaci projektu "Intenzifikace odděleného sběru a zajištění využití komunálního odpadu včetně jeho obalové složky" v roce 2009. Rada Olomouckého kraje usnesením UR/76/37/2004 schválila účast Olomouckého kraje ve výše uvedeném projektu. Následně usnesením UR/80/6/2004 byla schválena smlouva s firmou EKO-KOM, a.s., o řešení pilotního projektu v roce 2004. Podle textu uzavřené smlouvy má být rozsah plnění pro další roky vždy do 31. 03. následujícího kalendářního roku konkretizován dodatkem ke smlouvě. Projekt byl realizován v letech 2004 - 2012. Celková výše nákladů v roce 2004 tvořených zakoupením sběrových nádob a jejich distribucí obcím, informační kampaně o třídění a recyklaci komunálních odpadů byla 3, 5 mil. Kč a byla plně hrazena firmou EKO-KOM, a.s. </t>
  </si>
  <si>
    <t xml:space="preserve">Celková výše nákladů v roce 2005 byla 4,5 mil Kč. Z toho příspěvek firmy EKO-KOM, a.s. byl ve výši 4 mil. Kč. Celková výše nákladů v roce 2006 až 2009 byla shodně 5,2 mil Kč. Ztoho příspěvek firmy EKO-KOM, a.s. byl ve výši 4,2 mil. Kč. V roce 2010 byly celkové náklady projektu 4 mil. Kč. Z toho spoluúčast kraje činila 900 tis. Kč. V roce 2011 byly celkové náklady projektu 3,9 mil. Kč. Z toho spoluúčast kraje činila 800tis. Kč. V roce 2012 jsou celkové náklady projektu 3,9 mil. Kč.  Z toho spoluúčast kraje činila 700 tis. Kč. Podle informací zástupců firmy EKO-KOM, a.s., je předpoklad, že v roce 2013 budou z její strany na realizace projektu opětovně poskytnuty finanční prostředky. Vzhledem ke skutečnosti, že realizace tohoto projektu je pro kraj a zejména obce na území kraje velice výhodná (doposud bylo pro obce nakoupeno 2954kontejnerů na separovaný sběr odpadu), je navrhováno pro rok 2013 spolufinancování projektu ze strany kraje ve výši 700 tis. Kč. </t>
  </si>
  <si>
    <r>
      <rPr>
        <b/>
        <i/>
        <sz val="11"/>
        <color theme="1"/>
        <rFont val="Arial"/>
        <family val="2"/>
        <charset val="238"/>
      </rPr>
      <t xml:space="preserve">1. KHK OK - Časopis podnikatelů - 41 tis.Kč    </t>
    </r>
    <r>
      <rPr>
        <sz val="11"/>
        <color theme="1"/>
        <rFont val="Arial"/>
        <family val="2"/>
        <charset val="238"/>
      </rPr>
      <t xml:space="preserve">    
Částečně plnění Akčního plánu č.1 RIS. Příspěvek Olomouckého kraje Krajské hospodářské komoře Olomouckého kraje na Časopis podnikatelů, který od roku 2007 vychází v obnoveném vydání za podpory a finanční spoluúčasti Olomouckého kraje ve výši 300tis.Kč. Schválení aktivity bude součástí Plánu aktivit na rok 2013, který bude připraven ke schválení v ROK v prosinci 2012. Smlouva o  poskytnutí příspěvku bude řešena samostatnou důvodovou zprávou. 
</t>
    </r>
    <r>
      <rPr>
        <b/>
        <i/>
        <sz val="11"/>
        <color theme="1"/>
        <rFont val="Arial"/>
        <family val="2"/>
        <charset val="238"/>
      </rPr>
      <t xml:space="preserve">2. KHK OK - Projekt BusinnesPoint - 450 tis.Kč </t>
    </r>
    <r>
      <rPr>
        <sz val="11"/>
        <color theme="1"/>
        <rFont val="Arial"/>
        <family val="2"/>
        <charset val="238"/>
      </rPr>
      <t xml:space="preserve">
Vytvoření a provoz informačně poradenské sítě "BusinessPoint" pro podnikatelské subjekty působící v Olomouckém kraji prostřednictvím hospodářských komor v Olomouckém kraji. Informace a poradenství bude zaměřeno na podporu mezinárodního obchodu, podporu inovací výrobků a technologií a informační podporu malého a středního podnikání. Schválení této aktivity bude součástí Plánu aktivit na rok 2013, který bude připraven ke schválení v ROK v prosinci 2012. Smlouva o poskytnutí příspěvku bude řešena samostatnou důvodovou zprávou.   </t>
    </r>
  </si>
  <si>
    <r>
      <rPr>
        <b/>
        <i/>
        <sz val="11"/>
        <color theme="1"/>
        <rFont val="Arial"/>
        <family val="2"/>
        <charset val="238"/>
      </rPr>
      <t xml:space="preserve">1. Zásady územního rozvoje Olomouckého kraje (ZÚR OK) - 1 000 tis.Kč     </t>
    </r>
    <r>
      <rPr>
        <sz val="11"/>
        <color theme="1"/>
        <rFont val="Arial"/>
        <family val="2"/>
        <charset val="238"/>
      </rPr>
      <t xml:space="preserve">   
Úkoly nové při naplňování Zásad územního rozvoje Olomouckého kraje vydaných usnesením č.UZ/21/32/2008 pod č.j.KUOK/8832/2008/OSR-1/274 dne 22. 2. 2008 ve znění Aktualizace č. 1ZÚR OK, vydané usnesením č.UZ/19/44/2011 pod č.j. KUOK 28400/2011 ze dne 22. 4. 2011 a vyplývající z přípravy pro jejich 2. aktualizaci dle § 42 odst. 1 stavebního zákona, ve znění pozdějších předpisů.                                                  
a) Zpráva o uplatňování ZÚR OK a konzultace návrhu zprávy s obcemi kraje a dotčenými orgány - 100 tis.Kč               
b) Aktualizace územních studií - 400 tis.kč        
c) Územní studie charakteristiky krajiny ve vztahu na osídlení - 200 tis.Kč               
d) úhrada nákladů na pořízení změn územních plánů vyplývajících z aktualizace č.1 ZÚR OK dle § 45 odst. 2 stavebního zákona - 300 tis.Kč</t>
    </r>
  </si>
  <si>
    <r>
      <rPr>
        <b/>
        <i/>
        <sz val="11"/>
        <color theme="1"/>
        <rFont val="Arial"/>
        <family val="2"/>
        <charset val="238"/>
      </rPr>
      <t xml:space="preserve">2. Územně analytické podklady Olomouckého kraje (ÚAP OK) - 430 tis.Kč </t>
    </r>
    <r>
      <rPr>
        <sz val="11"/>
        <color theme="1"/>
        <rFont val="Arial"/>
        <family val="2"/>
        <charset val="238"/>
      </rPr>
      <t xml:space="preserve">              
Aktualizace dat ÚAP je povinnost ze stavebního zákona, viz ust. § 28 odst. 1, aktualizace dat musí být prováděna průběžně, úplná aktualizace 1x za dva roky. Krajský úřad při ní zajišťuje aktualizaci v části datového modelu i ve výsledcích a závěrech, tj. v Rozboru udržitelného rozvoje území. Dokončení II. úplné aktualizace ÚAP kraje a její distribuce , tvorba podkladů, SWOT analýzy, aktualizace datového modelu, tvorba podkladových dat, konzultační služby v oblasti ÚAP. 
</t>
    </r>
    <r>
      <rPr>
        <b/>
        <i/>
        <sz val="11"/>
        <color theme="1"/>
        <rFont val="Arial"/>
        <family val="2"/>
        <charset val="238"/>
      </rPr>
      <t>3. Technická pomoc II. - 570 tis.Kč</t>
    </r>
    <r>
      <rPr>
        <sz val="11"/>
        <color theme="1"/>
        <rFont val="Arial"/>
        <family val="2"/>
        <charset val="238"/>
      </rPr>
      <t xml:space="preserve">                                                                       
a) Povinnost je dána § 56 zákona č. 500/2004 Sb., správní řád, opatřování znaleckých posudků a dle § 30 odst. 1 stavebního zákona -  územní studie pro ověření vybraných problémů v území - 500 tis.Kč 
b) Informační Portál digitálních map Olomouckého kraje - anylýza využitelnosti, odborné konzultace - 100 tis.Kč  </t>
    </r>
  </si>
  <si>
    <r>
      <rPr>
        <b/>
        <i/>
        <sz val="11"/>
        <color theme="1"/>
        <rFont val="Arial"/>
        <family val="2"/>
        <charset val="238"/>
      </rPr>
      <t xml:space="preserve">Technická pomoc I </t>
    </r>
    <r>
      <rPr>
        <sz val="11"/>
        <color theme="1"/>
        <rFont val="Arial"/>
        <family val="2"/>
        <charset val="238"/>
      </rPr>
      <t xml:space="preserve">                                                            
a) Nákupy mapových podkladů a zveřejňování územně plánovacích podkladů a dokumentací na Internetu nejen ve fázi po dokončení, ale i v průběhu pořizování, čímž se značně zvyšuje četnost umisťování dokumentací pro dálkový přístup                   
b) Zpracování mapových podkladů, provozní náklady územně anylytických podkladů (ÚAP), technické zpracování dokumentace 
c) Informační Portál digitálních map Olomouckého kraje - zpracování digitálních map, analýzy využitelnosti, metadatový systém, analýza datového skladu </t>
    </r>
  </si>
  <si>
    <r>
      <rPr>
        <b/>
        <i/>
        <sz val="11"/>
        <color theme="1"/>
        <rFont val="Arial"/>
        <family val="2"/>
        <charset val="238"/>
      </rPr>
      <t xml:space="preserve">1. Seminář k Programu obnovy venkova (POV) 2013 pro obce Olomouckého kraje - 20 tis.Kč  </t>
    </r>
    <r>
      <rPr>
        <sz val="11"/>
        <color theme="1"/>
        <rFont val="Arial"/>
        <family val="2"/>
        <charset val="238"/>
      </rPr>
      <t xml:space="preserve">      
Jedná se o výdaje na zajištění občerstvení na seminářích k POV 2013 pro celkem cca 300 účastníků (5 okresů kraje) a občerstvení na stánku Regioninvest Olomoucu příležitosti prezentace vítězných obcí v krajském kole soutěže Vesnice roku 2013.                
</t>
    </r>
    <r>
      <rPr>
        <b/>
        <i/>
        <sz val="11"/>
        <color theme="1"/>
        <rFont val="Arial"/>
        <family val="2"/>
        <charset val="238"/>
      </rPr>
      <t xml:space="preserve">
2. Jednání v oblasti snižování nezaměstanosti v OK - 20 tis.Kč   </t>
    </r>
    <r>
      <rPr>
        <sz val="11"/>
        <color theme="1"/>
        <rFont val="Arial"/>
        <family val="2"/>
        <charset val="238"/>
      </rPr>
      <t xml:space="preserve">                                               
Zajištění občerstvení na jednáních u kulatého stolu v Jeseníku, panelových diskusích v nezaměstnaností postižených částech Olomouckého kraje. Zajištění občerstvení na semináře k podpoře sociálního podnikání. 
</t>
    </r>
    <r>
      <rPr>
        <b/>
        <i/>
        <sz val="11"/>
        <color theme="1"/>
        <rFont val="Arial"/>
        <family val="2"/>
        <charset val="238"/>
      </rPr>
      <t xml:space="preserve">3. Porady stavebních úřadů a úřadů územního plánování - 10 tis.Kč </t>
    </r>
    <r>
      <rPr>
        <sz val="11"/>
        <color theme="1"/>
        <rFont val="Arial"/>
        <family val="2"/>
        <charset val="238"/>
      </rPr>
      <t xml:space="preserve">
Výdaje na zajištění občerstvení pro účastníky porad pro 38 stavebních úřadů územního plánování.  
</t>
    </r>
    <r>
      <rPr>
        <b/>
        <i/>
        <sz val="11"/>
        <color theme="1"/>
        <rFont val="Arial"/>
        <family val="2"/>
        <charset val="238"/>
      </rPr>
      <t>4. Pohoštění v rámci prezentace kraje na konferencích, veletrzích a dalších akcích - 30 tis.Kč</t>
    </r>
    <r>
      <rPr>
        <sz val="11"/>
        <color theme="1"/>
        <rFont val="Arial"/>
        <family val="2"/>
        <charset val="238"/>
      </rPr>
      <t xml:space="preserve">
Výdaje na 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2012 Olomouckého kraje a na vyhlášení soutěže pro začínající podnikatele. Schválení této aktivity bude součástí Plánu aktivit na rok 2013, který bude připraven ke schválení v ROK v prosinci 2012.  </t>
    </r>
  </si>
  <si>
    <r>
      <rPr>
        <b/>
        <i/>
        <sz val="11"/>
        <color theme="1"/>
        <rFont val="Arial"/>
        <family val="2"/>
        <charset val="238"/>
      </rPr>
      <t xml:space="preserve">2. Propagační a prezentační materiály kraje v oblasti podnikání, obchodu, průmyslu, průmyslových zón, rozvojových ploch a brownfieldů - 122 tis.Kč      </t>
    </r>
    <r>
      <rPr>
        <b/>
        <sz val="11"/>
        <color theme="1"/>
        <rFont val="Arial"/>
        <family val="2"/>
        <charset val="238"/>
      </rPr>
      <t xml:space="preserve">  
</t>
    </r>
    <r>
      <rPr>
        <sz val="11"/>
        <color theme="1"/>
        <rFont val="Arial"/>
        <family val="2"/>
        <charset val="238"/>
      </rPr>
      <t xml:space="preserve">Částečně plnění Akčního plánu č.1 RIS. Propagace investičních příležitostí Olomouckého kraje v tisku. Vydávání prezentačních materiálů, nákup a výroba propagačních předmětů na veletrhy, konference či jiné prezentační akce, dále grafická příprava těchto materiálů a inzerce. Schválení této aktivity bude součástí Plánu aktivit na rok 2013, který bude připraven ke schválení v ROK v prosinci 2012.  </t>
    </r>
    <r>
      <rPr>
        <b/>
        <sz val="11"/>
        <color theme="1"/>
        <rFont val="Arial"/>
        <family val="2"/>
        <charset val="238"/>
      </rPr>
      <t xml:space="preserve">
</t>
    </r>
    <r>
      <rPr>
        <b/>
        <i/>
        <sz val="11"/>
        <color theme="1"/>
        <rFont val="Arial"/>
        <family val="2"/>
        <charset val="238"/>
      </rPr>
      <t xml:space="preserve">
3. Služby spojené s organizací soutěže Podnikatel roku 2012 - 40 tis.Kč </t>
    </r>
    <r>
      <rPr>
        <b/>
        <sz val="11"/>
        <color theme="1"/>
        <rFont val="Arial"/>
        <family val="2"/>
        <charset val="238"/>
      </rPr>
      <t xml:space="preserve">              
</t>
    </r>
    <r>
      <rPr>
        <sz val="11"/>
        <color theme="1"/>
        <rFont val="Arial"/>
        <family val="2"/>
        <charset val="238"/>
      </rPr>
      <t xml:space="preserve">Částečně plnění Akčního plánu č.1 RIS. Organizace a zajištění krajského kola soutěže Podnikatel roku 2012 Olomouckého kraje (kulturní program, autorské poplatky OSA, moderátor, zvukař, výroba šeku, propagace, sál, květinová výzdoba). Příprava tiskových zpráv, zveřejnění v regionálním tisku a TV, koordinace vyhlášení vítězů, program a scénář večera, distribuce pozvánek. Příprava vyhlášení dalšího ročníku soutěže. Schválení této aktivity bude součástí Plánu aktivit na rok 2013, který bude připraven ke schválení v ROK v prosinci 2012.  </t>
    </r>
    <r>
      <rPr>
        <b/>
        <sz val="11"/>
        <color theme="1"/>
        <rFont val="Arial"/>
        <family val="2"/>
        <charset val="238"/>
      </rPr>
      <t xml:space="preserve">
</t>
    </r>
    <r>
      <rPr>
        <b/>
        <i/>
        <sz val="11"/>
        <color theme="1"/>
        <rFont val="Arial"/>
        <family val="2"/>
        <charset val="238"/>
      </rPr>
      <t xml:space="preserve">
4. Podpora Vědeckotechnického parku Univerzity Palackého v Olomouci - 95 tis.Kč  </t>
    </r>
    <r>
      <rPr>
        <b/>
        <sz val="11"/>
        <color theme="1"/>
        <rFont val="Arial"/>
        <family val="2"/>
        <charset val="238"/>
      </rPr>
      <t xml:space="preserve">      
</t>
    </r>
    <r>
      <rPr>
        <sz val="11"/>
        <color theme="1"/>
        <rFont val="Arial"/>
        <family val="2"/>
        <charset val="238"/>
      </rPr>
      <t>Částečně plnění Akčního plánu č.1 RIS. Nákup služeb - komplexní zajištění služeb: Podpora Vědeckotechnického parku Univerzity Palackého        v projektech směrovaných na podporu podnikání (např. soutěž Podnikavá hlava). Schválení této aktivity bude součástí Plánu aktivit na rok 2013, který bude připraven ke schválení v ROK v prosinci 2012.</t>
    </r>
    <r>
      <rPr>
        <b/>
        <sz val="11"/>
        <color theme="1"/>
        <rFont val="Arial"/>
        <family val="2"/>
        <charset val="238"/>
      </rPr>
      <t xml:space="preserve"> </t>
    </r>
  </si>
  <si>
    <r>
      <rPr>
        <b/>
        <i/>
        <sz val="11"/>
        <color theme="1"/>
        <rFont val="Arial"/>
        <family val="2"/>
        <charset val="238"/>
      </rPr>
      <t xml:space="preserve">
5. Technické zabezpečení soutěže Vesnice roku 2013 - 50 tis.Kč   </t>
    </r>
    <r>
      <rPr>
        <sz val="11"/>
        <color theme="1"/>
        <rFont val="Arial"/>
        <family val="2"/>
        <charset val="238"/>
      </rPr>
      <t xml:space="preserve">     
Náklady na přepravu a činnost členů hodnotitelské komise v rámci soutěže Vesnice roku 2013 (celkem 10 členů).         
      </t>
    </r>
    <r>
      <rPr>
        <b/>
        <i/>
        <sz val="11"/>
        <color theme="1"/>
        <rFont val="Arial"/>
        <family val="2"/>
        <charset val="238"/>
      </rPr>
      <t xml:space="preserve">
6. Náklady na propagaci krajského kola soutěže Vesnice roku 2013 - 10 tis. Kč </t>
    </r>
    <r>
      <rPr>
        <sz val="11"/>
        <color theme="1"/>
        <rFont val="Arial"/>
        <family val="2"/>
        <charset val="238"/>
      </rPr>
      <t xml:space="preserve">
Příspěvek na výrobu diplomů, propagačních panelů, výrobu předávacích šeků a vyhodnocení krajského kola soutěže a prezentace oceněných obcí na stánku při veletrhu Regioninvest 2013 v Olomouci. 
</t>
    </r>
    <r>
      <rPr>
        <b/>
        <i/>
        <sz val="11"/>
        <color theme="1"/>
        <rFont val="Arial"/>
        <family val="2"/>
        <charset val="238"/>
      </rPr>
      <t xml:space="preserve">
7. Příspěvek Krajské energetické agentuře na osvětovou činnost (KEA) v roce 2013 - 300 tis.Kč   </t>
    </r>
    <r>
      <rPr>
        <sz val="11"/>
        <color theme="1"/>
        <rFont val="Arial"/>
        <family val="2"/>
        <charset val="238"/>
      </rPr>
      <t xml:space="preserve">     
Příspěvek OK na osvětovou činnost KEA (pořádání seminářů, exkurzí, konzultací, poradenství, odborná technická posouzení..) 
</t>
    </r>
    <r>
      <rPr>
        <b/>
        <i/>
        <sz val="11"/>
        <color theme="1"/>
        <rFont val="Arial"/>
        <family val="2"/>
        <charset val="238"/>
      </rPr>
      <t>8. Spolupráce Olomouckého kraje s AO Vojvodina -160 tis.Kč</t>
    </r>
    <r>
      <rPr>
        <sz val="11"/>
        <color theme="1"/>
        <rFont val="Arial"/>
        <family val="2"/>
        <charset val="238"/>
      </rPr>
      <t xml:space="preserve"> 
Finanční spoluúčast Olomouckého kraje: 
- na realizaci osmého kulatého stolu - obchodní příležitosti a možnosti investic v Srbsku - 100 tis.Kč 
- finanční podpora informačního portálu www.newbalkan.com - 60 tis.Kč, schválení této aktivitybude součástí Plánu aktivit na rok 2013, který bude připraven ke schválení v ROK v prosinci 2012.  
</t>
    </r>
    <r>
      <rPr>
        <b/>
        <i/>
        <sz val="11"/>
        <color theme="1"/>
        <rFont val="Arial"/>
        <family val="2"/>
        <charset val="238"/>
      </rPr>
      <t xml:space="preserve">9. Brownfields v Olomouckém kraji - 50 tis.Kč </t>
    </r>
    <r>
      <rPr>
        <sz val="11"/>
        <color theme="1"/>
        <rFont val="Arial"/>
        <family val="2"/>
        <charset val="238"/>
      </rPr>
      <t xml:space="preserve">
Výdaje související s databází Brownfields na základě smlouvy o spolupráci při rozvoji Národní databáze brownfieldů s agenturou Czech Invest č. 2012/002272/OSR/DSM. </t>
    </r>
  </si>
  <si>
    <r>
      <rPr>
        <b/>
        <i/>
        <sz val="11"/>
        <color theme="1"/>
        <rFont val="Arial"/>
        <family val="2"/>
        <charset val="238"/>
      </rPr>
      <t>10. Překlady - 20 tis.Kč</t>
    </r>
    <r>
      <rPr>
        <sz val="11"/>
        <color theme="1"/>
        <rFont val="Arial"/>
        <family val="2"/>
        <charset val="238"/>
      </rPr>
      <t xml:space="preserve">
Výdaje na překlady důležitých dokumentů a dopisů partnerských organizací a řídících organizací Operačního programu přeshraniční spolupráce Česká republika - Polská republika 2007 - 2013, Finančních mechanismů EHP a Norska pro období r. 2009 - 2014, Programu švýcarsko-české spolupráce,  dokumentů pro rozvoj podnikání a vstup investorů.</t>
    </r>
    <r>
      <rPr>
        <b/>
        <i/>
        <sz val="11"/>
        <color theme="1"/>
        <rFont val="Arial"/>
        <family val="2"/>
        <charset val="238"/>
      </rPr>
      <t/>
    </r>
  </si>
  <si>
    <r>
      <rPr>
        <b/>
        <i/>
        <sz val="11"/>
        <color theme="1"/>
        <rFont val="Arial"/>
        <family val="2"/>
        <charset val="238"/>
      </rPr>
      <t>Program obnovy venkova (POV) 2013 dotace obcím</t>
    </r>
    <r>
      <rPr>
        <sz val="11"/>
        <color theme="1"/>
        <rFont val="Arial"/>
        <family val="2"/>
        <charset val="238"/>
      </rPr>
      <t xml:space="preserve"> - dotační program pro obce do 2000 obyvatel a místní akční skupiny působící v Olomouckém kraji na poskytnutí neinvestičních a investičních příspěvků.  
Návrh aktivit vychází  z Koncepce zemědělské politiky a rozvoje venkova OK, která byla schválena usnesením ROK č. UR/25/73/2005 ze dne 24. 11. 2005. </t>
    </r>
  </si>
  <si>
    <t xml:space="preserve">ČEZ Prodej, s.r.o., Praha - Závěrkový list č. EL20111110111 - dodávka elektrické energie, (platnost smlouvy končí 31. 12. 2012) ORG 0012007000000         
Regionální centrum Olomouc, s. r. o. Olomouc - Smlouva o zajištění služeb č. R2/2008/001, ORG 001200800000.                           
Nemocnice Šternberk - Dohoda o užívání nebytových prostor a úhradách za služby (archiv), ORG 0012000000000.
ÚZSVM Šumperk, Smlouva o nájmu nebytových prostor č. UZSVM/OSU/5034/2010-OSUH - elektrická energie (Úřad práce). </t>
  </si>
  <si>
    <t xml:space="preserve">Telefónica 02 Czech Republic, a.s. Praha - Smlouva o poskytování telekomunikačních služeb (mobilní hovory, služby IP VPN, refereční čísla za služby ISDN)           1 100 tis. Kč 
MERIT Group, a.s. Olomouc - Smlouva o poskytování telekomunikačních služeb, Smlouva o připojování , údržbě a provozování zařízení, úhrady za připojení,  udržování a provozování telekomunikačních zařízení - INTERNET               555 tis. Kč 
GTS NOVERA, s. r. o. Praha - Smlouva o poskytování veřejně dostupné služby elektronických komunikací (pevné linky)          300 tis. Kč 
LARGO KAB s. r. o., Olomouc - Smlouva č. 02272/2007 - přenos poplachových zpráv        44 tis. Kč 
První kapitálová společnost, a.s. Přerov - Smlouva o pronájmu nebytových prostor (archiv OSL - matriky)    1 tis. Kč   </t>
  </si>
  <si>
    <t>DIGITAL TELECOMMUNICATIONS, spol. s r.o. Ostrava - Servisní smlouva o údržbě komunikačního zařízení (telefonní ústředna)   50 tis. Kč 
SITEL, spol. s r.o., Praha - Smlouva o dílo č. 8888/38 o provádění servisních služeb na slaboproudých zařízeních včetně dodatků          120 tis. Kč 
Schindler Moravia, s. r.o. Olomouc - Smlouva o dílo č. V305/1/01 ve znění dodatků, servis a údržba výtahů v budově KÚOK   100 tis. Kč 
Oprava venkovní fontány    100 tis. Kč 
Oprava podzemního parkoviště před nádražím    300 tis. Kč  
Oprava výtahů  800 tis. Kč 
Dále jsou z položky 5171 hrazeny ostatní opravy a údržba: opravy závor, garážových vrat, opravy frankovacích strojů, opravy zámků, dveří, výměna žaluzií, opravy dlažby, nátěry oken, malování, výměna PVC a koberců, veškeré opravy a údržba na budovách KÚOK, na pronajatém objektu budovy RCO        1 730  tis. Kč. 
Servis, pozáruční a záruční opravy, roční prohlídky vozidel OK, (ORG 0012004000000). 500 tis.Kč</t>
  </si>
  <si>
    <r>
      <rPr>
        <b/>
        <i/>
        <sz val="11"/>
        <color theme="1"/>
        <rFont val="Arial"/>
        <family val="2"/>
        <charset val="238"/>
      </rPr>
      <t xml:space="preserve">1. Prezentace kraje na konferencích a veletrzích za účelem propagace investičních příležitostí, rozvojových ploch, průmyslových zón apod. - 425 tis.Kč     </t>
    </r>
    <r>
      <rPr>
        <sz val="11"/>
        <color theme="1"/>
        <rFont val="Arial"/>
        <family val="2"/>
        <charset val="238"/>
      </rPr>
      <t xml:space="preserve">   
Částečně plnění Akčního plánu č.1 RIS. Jedná se o účast na dvou tuzemských veletrzích URBIS INVEST v Brně a REGIONINVEST v Olomouci a účast na 1 zahraničním veletrhu (např. REAL VIENNA ve Vídni, nebo EXPO REAL v Mnichově). Z této položky budou placeny služby spojené s grafickým návrhem, stavbou, demontáží stánku na veletrhu, včetně registračního poplatku, úklidu, vybavení stánku potřebným nábytkem a dalším zařízením. Schválení této aktivity bude součástí Plánu aktivit na rok 2013, který bude připraven ke schválení v ROK v prosinci 2012.   </t>
    </r>
    <r>
      <rPr>
        <sz val="11"/>
        <color theme="1"/>
        <rFont val="Arial"/>
        <family val="2"/>
        <charset val="238"/>
      </rPr>
      <t xml:space="preserve"> </t>
    </r>
  </si>
  <si>
    <r>
      <rPr>
        <b/>
        <i/>
        <sz val="11"/>
        <color theme="1"/>
        <rFont val="Arial"/>
        <family val="2"/>
        <charset val="238"/>
      </rPr>
      <t>Dotační program "Dotační titul "Podpora aktivit zaměřených na sociální začleňování pro rok 2013" - oblast prevence kriminality,  UZ 407</t>
    </r>
    <r>
      <rPr>
        <sz val="11"/>
        <color theme="1"/>
        <rFont val="Arial"/>
        <family val="2"/>
        <charset val="238"/>
      </rPr>
      <t xml:space="preserve">
Uvedená částka vychází ze schváleného materiálu projednaného na jednání ZOK dne 21.9.2012 č. UZ/26/38/2012  Strategie prevence  kriminalityOlomouckého kraje na období 2013 – 2016. Uvedená částka bude použita na další prvky situační prevence 500.000,-Kč – Dotační program Olomouckého kraje podporující probační a resocializační programy, terénní programy a další služby zaměřené na včasné vyhledávání rizikových jedinců. Jedná se o aktivity v samostatné působnosti.  </t>
    </r>
  </si>
  <si>
    <r>
      <t xml:space="preserve">Neinvestiční příspěvek - Regionální agentura pro rozvoj Střední Moravy (RARSM)
</t>
    </r>
    <r>
      <rPr>
        <sz val="11"/>
        <color theme="1"/>
        <rFont val="Arial"/>
        <family val="2"/>
        <charset val="238"/>
      </rPr>
      <t xml:space="preserve">Žádost o poskytnutí příspěvku ve výši </t>
    </r>
    <r>
      <rPr>
        <sz val="11"/>
        <rFont val="Arial"/>
        <family val="2"/>
        <charset val="238"/>
      </rPr>
      <t>2</t>
    </r>
    <r>
      <rPr>
        <sz val="11"/>
        <color rgb="FFFF0000"/>
        <rFont val="Arial"/>
        <family val="2"/>
        <charset val="238"/>
      </rPr>
      <t xml:space="preserve"> </t>
    </r>
    <r>
      <rPr>
        <sz val="11"/>
        <color theme="1"/>
        <rFont val="Arial"/>
        <family val="2"/>
        <charset val="238"/>
      </rPr>
      <t xml:space="preserve">mil.Kč na zajištění přípravy rozvojových projektů obcí a kraje za zvýhodněných podmínek.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</si>
</sst>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quot;tis.Kč&quot;"/>
    <numFmt numFmtId="165" formatCode="\-#,##0_\&quot;tis.Kč&quot;"/>
    <numFmt numFmtId="166" formatCode="00"/>
  </numFmts>
  <fonts count="25"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0"/>
      <color theme="1"/>
      <name val="Arial"/>
      <family val="2"/>
      <charset val="238"/>
    </font>
    <font>
      <sz val="8"/>
      <color theme="1"/>
      <name val="Arial"/>
      <family val="2"/>
      <charset val="238"/>
    </font>
    <font>
      <b/>
      <sz val="11"/>
      <color theme="1"/>
      <name val="Arial"/>
      <family val="2"/>
      <charset val="238"/>
    </font>
    <font>
      <b/>
      <u/>
      <sz val="11"/>
      <color theme="1"/>
      <name val="Arial"/>
      <family val="2"/>
      <charset val="238"/>
    </font>
    <font>
      <sz val="11"/>
      <name val="Arial CE"/>
      <charset val="238"/>
    </font>
    <font>
      <b/>
      <sz val="11"/>
      <color rgb="FFFF0000"/>
      <name val="Arial CE"/>
      <charset val="238"/>
    </font>
    <font>
      <sz val="11"/>
      <name val="Arial"/>
      <family val="2"/>
      <charset val="238"/>
    </font>
    <font>
      <b/>
      <sz val="18"/>
      <color theme="1"/>
      <name val="Arial"/>
      <family val="2"/>
      <charset val="238"/>
    </font>
    <font>
      <b/>
      <i/>
      <u/>
      <sz val="10"/>
      <color theme="6" tint="-0.499984740745262"/>
      <name val="Arial CE"/>
      <charset val="238"/>
    </font>
    <font>
      <b/>
      <i/>
      <sz val="11"/>
      <color theme="1"/>
      <name val="Arial"/>
      <family val="2"/>
      <charset val="238"/>
    </font>
    <font>
      <i/>
      <sz val="11"/>
      <color theme="1"/>
      <name val="Arial"/>
      <family val="2"/>
      <charset val="238"/>
    </font>
    <font>
      <b/>
      <i/>
      <u/>
      <sz val="10"/>
      <color theme="6" tint="-0.499984740745262"/>
      <name val="Arial"/>
      <family val="2"/>
      <charset val="238"/>
    </font>
    <font>
      <b/>
      <sz val="10"/>
      <color rgb="FFFF0000"/>
      <name val="Arial CE"/>
      <charset val="238"/>
    </font>
    <font>
      <b/>
      <i/>
      <u/>
      <sz val="11"/>
      <color theme="6" tint="-0.499984740745262"/>
      <name val="Arial CE"/>
      <charset val="238"/>
    </font>
    <font>
      <b/>
      <i/>
      <u/>
      <sz val="11"/>
      <color theme="6" tint="-0.499984740745262"/>
      <name val="Arial"/>
      <family val="2"/>
      <charset val="238"/>
    </font>
    <font>
      <i/>
      <sz val="11"/>
      <color theme="1"/>
      <name val="Calibri"/>
      <family val="2"/>
      <charset val="238"/>
      <scheme val="minor"/>
    </font>
    <font>
      <sz val="11"/>
      <name val="Calibri"/>
      <family val="2"/>
      <charset val="238"/>
      <scheme val="minor"/>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auto="1"/>
      </left>
      <right/>
      <top style="double">
        <color auto="1"/>
      </top>
      <bottom/>
      <diagonal/>
    </border>
    <border>
      <left/>
      <right style="double">
        <color auto="1"/>
      </right>
      <top/>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s>
  <cellStyleXfs count="2">
    <xf numFmtId="0" fontId="0" fillId="0" borderId="0"/>
    <xf numFmtId="0" fontId="21" fillId="0" borderId="0"/>
  </cellStyleXfs>
  <cellXfs count="284">
    <xf numFmtId="0" fontId="0" fillId="0" borderId="0" xfId="0"/>
    <xf numFmtId="0" fontId="2" fillId="0" borderId="0" xfId="0" applyFont="1"/>
    <xf numFmtId="0" fontId="3" fillId="0" borderId="0" xfId="0" applyFont="1"/>
    <xf numFmtId="3" fontId="2" fillId="0" borderId="0" xfId="0" applyNumberFormat="1" applyFont="1"/>
    <xf numFmtId="3" fontId="3" fillId="0" borderId="0" xfId="0" applyNumberFormat="1" applyFont="1"/>
    <xf numFmtId="0" fontId="4" fillId="0" borderId="0" xfId="0" applyFont="1" applyAlignment="1">
      <alignment horizontal="center"/>
    </xf>
    <xf numFmtId="3" fontId="2" fillId="0" borderId="5" xfId="0" applyNumberFormat="1" applyFont="1" applyBorder="1"/>
    <xf numFmtId="4" fontId="2" fillId="0" borderId="6" xfId="0" applyNumberFormat="1" applyFont="1" applyBorder="1"/>
    <xf numFmtId="0" fontId="2" fillId="0" borderId="8" xfId="0" applyFont="1" applyBorder="1"/>
    <xf numFmtId="3" fontId="2" fillId="0" borderId="8" xfId="0" applyNumberFormat="1" applyFont="1" applyBorder="1"/>
    <xf numFmtId="4" fontId="2" fillId="0" borderId="9" xfId="0" applyNumberFormat="1" applyFont="1" applyBorder="1"/>
    <xf numFmtId="3" fontId="2" fillId="0" borderId="11" xfId="0" applyNumberFormat="1" applyFont="1" applyBorder="1"/>
    <xf numFmtId="4" fontId="2" fillId="0" borderId="12" xfId="0" applyNumberFormat="1" applyFont="1" applyBorder="1"/>
    <xf numFmtId="0" fontId="2" fillId="0" borderId="5" xfId="0" applyFont="1" applyBorder="1" applyAlignment="1">
      <alignment wrapText="1"/>
    </xf>
    <xf numFmtId="0" fontId="2" fillId="0" borderId="8" xfId="0" applyFont="1" applyBorder="1" applyAlignment="1">
      <alignment wrapText="1"/>
    </xf>
    <xf numFmtId="0" fontId="2" fillId="0" borderId="11" xfId="0" applyFont="1" applyBorder="1" applyAlignment="1">
      <alignment wrapText="1"/>
    </xf>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center"/>
    </xf>
    <xf numFmtId="3" fontId="5" fillId="0" borderId="0" xfId="0" applyNumberFormat="1" applyFont="1"/>
    <xf numFmtId="0" fontId="7" fillId="0" borderId="0" xfId="0" applyFont="1"/>
    <xf numFmtId="165" fontId="8" fillId="0" borderId="0" xfId="0" applyNumberFormat="1" applyFont="1"/>
    <xf numFmtId="3" fontId="7" fillId="0" borderId="0" xfId="0" applyNumberFormat="1" applyFont="1" applyBorder="1" applyAlignment="1">
      <alignment horizontal="justify" vertical="top" wrapText="1"/>
    </xf>
    <xf numFmtId="3" fontId="2" fillId="0" borderId="0" xfId="0" applyNumberFormat="1" applyFont="1" applyBorder="1"/>
    <xf numFmtId="0" fontId="2" fillId="0" borderId="0" xfId="0" applyFont="1" applyBorder="1"/>
    <xf numFmtId="164" fontId="5" fillId="0" borderId="0" xfId="0" applyNumberFormat="1" applyFont="1" applyBorder="1" applyAlignment="1"/>
    <xf numFmtId="164" fontId="1" fillId="0" borderId="0" xfId="0" applyNumberFormat="1" applyFont="1" applyBorder="1" applyAlignment="1"/>
    <xf numFmtId="0" fontId="5" fillId="2" borderId="16" xfId="0" applyFont="1" applyFill="1" applyBorder="1" applyAlignment="1">
      <alignment horizontal="left"/>
    </xf>
    <xf numFmtId="0" fontId="2" fillId="2" borderId="16" xfId="0" applyFont="1" applyFill="1" applyBorder="1" applyAlignment="1">
      <alignment horizontal="center"/>
    </xf>
    <xf numFmtId="0" fontId="2" fillId="2" borderId="16" xfId="0" applyFont="1" applyFill="1" applyBorder="1"/>
    <xf numFmtId="3" fontId="2" fillId="2" borderId="16" xfId="0" applyNumberFormat="1" applyFont="1" applyFill="1"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3"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wrapText="1"/>
    </xf>
    <xf numFmtId="0" fontId="4" fillId="2" borderId="3" xfId="0" applyFont="1" applyFill="1" applyBorder="1" applyAlignment="1">
      <alignment horizontal="center"/>
    </xf>
    <xf numFmtId="3" fontId="5" fillId="2" borderId="2" xfId="0" applyNumberFormat="1" applyFont="1" applyFill="1" applyBorder="1"/>
    <xf numFmtId="4" fontId="5" fillId="2" borderId="3" xfId="0" applyNumberFormat="1" applyFont="1" applyFill="1" applyBorder="1"/>
    <xf numFmtId="164" fontId="9"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0" fontId="5" fillId="0" borderId="0" xfId="0" applyFont="1" applyAlignment="1"/>
    <xf numFmtId="0" fontId="0" fillId="2" borderId="16" xfId="0" applyFill="1" applyBorder="1" applyAlignment="1"/>
    <xf numFmtId="0" fontId="10" fillId="0" borderId="0" xfId="0" applyFont="1" applyAlignment="1">
      <alignment horizontal="left"/>
    </xf>
    <xf numFmtId="0" fontId="7" fillId="0" borderId="0" xfId="0" applyFont="1" applyBorder="1" applyAlignment="1">
      <alignment horizontal="justify" vertical="top" wrapText="1"/>
    </xf>
    <xf numFmtId="0" fontId="1" fillId="0" borderId="0" xfId="0" applyFont="1" applyAlignment="1">
      <alignment horizontal="left" wrapText="1"/>
    </xf>
    <xf numFmtId="0" fontId="5" fillId="0" borderId="0" xfId="0" applyFont="1" applyAlignment="1">
      <alignment horizontal="justify"/>
    </xf>
    <xf numFmtId="0" fontId="14" fillId="0" borderId="19" xfId="0" applyFont="1" applyBorder="1" applyAlignment="1">
      <alignment horizontal="left"/>
    </xf>
    <xf numFmtId="0" fontId="2" fillId="0" borderId="7" xfId="0" applyFont="1" applyBorder="1"/>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0" fontId="0" fillId="0" borderId="8" xfId="0" applyBorder="1" applyAlignment="1">
      <alignment vertical="center" wrapText="1"/>
    </xf>
    <xf numFmtId="165" fontId="15" fillId="0" borderId="0" xfId="0" applyNumberFormat="1" applyFont="1"/>
    <xf numFmtId="164" fontId="5" fillId="0" borderId="0" xfId="0" applyNumberFormat="1" applyFont="1" applyBorder="1" applyAlignment="1"/>
    <xf numFmtId="164" fontId="1" fillId="0" borderId="0" xfId="0" applyNumberFormat="1" applyFont="1" applyBorder="1" applyAlignment="1"/>
    <xf numFmtId="0" fontId="5" fillId="3" borderId="0" xfId="0" applyFont="1" applyFill="1" applyBorder="1" applyAlignment="1">
      <alignment horizontal="left"/>
    </xf>
    <xf numFmtId="0" fontId="2" fillId="3" borderId="0" xfId="0" applyFont="1" applyFill="1" applyBorder="1" applyAlignment="1">
      <alignment horizontal="center"/>
    </xf>
    <xf numFmtId="0" fontId="2" fillId="3" borderId="0" xfId="0" applyFont="1" applyFill="1" applyBorder="1"/>
    <xf numFmtId="3" fontId="2" fillId="3" borderId="0" xfId="0" applyNumberFormat="1" applyFont="1" applyFill="1" applyBorder="1"/>
    <xf numFmtId="0" fontId="2" fillId="3" borderId="0" xfId="0" applyFont="1" applyFill="1"/>
    <xf numFmtId="164" fontId="9" fillId="3" borderId="0" xfId="0" applyNumberFormat="1" applyFont="1" applyFill="1" applyBorder="1"/>
    <xf numFmtId="0" fontId="0" fillId="0" borderId="0" xfId="0" applyBorder="1" applyAlignment="1">
      <alignment horizontal="justify" wrapText="1"/>
    </xf>
    <xf numFmtId="0" fontId="2" fillId="0" borderId="0" xfId="0" applyFont="1" applyBorder="1" applyAlignment="1">
      <alignment horizontal="center"/>
    </xf>
    <xf numFmtId="0" fontId="2" fillId="0" borderId="5" xfId="0" applyFont="1" applyBorder="1"/>
    <xf numFmtId="0" fontId="0" fillId="0" borderId="0" xfId="0" applyBorder="1" applyAlignment="1">
      <alignment horizontal="justify" vertical="top" wrapText="1"/>
    </xf>
    <xf numFmtId="0" fontId="5" fillId="0" borderId="0" xfId="0" applyFont="1" applyAlignment="1">
      <alignment horizontal="left" wrapText="1"/>
    </xf>
    <xf numFmtId="0" fontId="0" fillId="0" borderId="0" xfId="0" applyAlignment="1">
      <alignment horizontal="justify"/>
    </xf>
    <xf numFmtId="0" fontId="0" fillId="0" borderId="0" xfId="0" applyBorder="1"/>
    <xf numFmtId="0" fontId="4" fillId="3" borderId="7" xfId="0" applyFont="1" applyFill="1" applyBorder="1" applyAlignment="1">
      <alignment horizontal="center"/>
    </xf>
    <xf numFmtId="3" fontId="4" fillId="3" borderId="8" xfId="0" applyNumberFormat="1" applyFont="1" applyFill="1" applyBorder="1" applyAlignment="1">
      <alignment horizontal="center" wrapText="1"/>
    </xf>
    <xf numFmtId="0" fontId="4" fillId="3" borderId="9" xfId="0" applyFont="1" applyFill="1" applyBorder="1" applyAlignment="1">
      <alignment horizontal="center"/>
    </xf>
    <xf numFmtId="0" fontId="17" fillId="3" borderId="8" xfId="0" applyFont="1" applyFill="1" applyBorder="1" applyAlignment="1">
      <alignment horizontal="left"/>
    </xf>
    <xf numFmtId="0" fontId="7" fillId="0" borderId="0" xfId="0" applyFont="1" applyBorder="1" applyAlignment="1">
      <alignment wrapText="1"/>
    </xf>
    <xf numFmtId="3" fontId="16" fillId="0" borderId="0" xfId="0" applyNumberFormat="1" applyFont="1" applyBorder="1" applyAlignment="1">
      <alignment vertical="center"/>
    </xf>
    <xf numFmtId="0" fontId="7" fillId="0" borderId="0" xfId="0" applyFont="1" applyAlignment="1"/>
    <xf numFmtId="0" fontId="17" fillId="0" borderId="0" xfId="0" applyFont="1" applyAlignment="1">
      <alignment horizontal="left"/>
    </xf>
    <xf numFmtId="3" fontId="9" fillId="0" borderId="8" xfId="0" applyNumberFormat="1" applyFont="1" applyBorder="1"/>
    <xf numFmtId="3" fontId="16" fillId="0" borderId="18" xfId="0" applyNumberFormat="1" applyFont="1" applyBorder="1" applyAlignment="1">
      <alignment vertical="center"/>
    </xf>
    <xf numFmtId="0" fontId="2" fillId="0" borderId="18" xfId="0" applyFont="1" applyBorder="1" applyAlignment="1">
      <alignment wrapText="1"/>
    </xf>
    <xf numFmtId="0" fontId="7" fillId="0" borderId="8" xfId="0" applyFont="1" applyBorder="1" applyAlignment="1">
      <alignment wrapText="1"/>
    </xf>
    <xf numFmtId="3" fontId="17" fillId="0" borderId="8" xfId="0" applyNumberFormat="1" applyFont="1" applyBorder="1" applyAlignment="1">
      <alignment horizontal="left"/>
    </xf>
    <xf numFmtId="0" fontId="7" fillId="0" borderId="0" xfId="0" applyFont="1" applyBorder="1" applyAlignment="1">
      <alignment vertical="center" wrapText="1"/>
    </xf>
    <xf numFmtId="0" fontId="7" fillId="0" borderId="17" xfId="0" applyFont="1" applyBorder="1" applyAlignment="1">
      <alignment wrapText="1"/>
    </xf>
    <xf numFmtId="3" fontId="16" fillId="0" borderId="20" xfId="0" applyNumberFormat="1" applyFont="1" applyBorder="1" applyAlignment="1">
      <alignment vertical="center"/>
    </xf>
    <xf numFmtId="0" fontId="2" fillId="0" borderId="18" xfId="0" applyFont="1" applyBorder="1" applyAlignment="1"/>
    <xf numFmtId="0" fontId="7" fillId="0" borderId="0" xfId="0" applyFont="1" applyBorder="1" applyAlignment="1">
      <alignment vertical="center"/>
    </xf>
    <xf numFmtId="4" fontId="2" fillId="0" borderId="21" xfId="0" applyNumberFormat="1" applyFont="1" applyBorder="1"/>
    <xf numFmtId="0" fontId="7" fillId="0" borderId="5" xfId="0" applyFont="1" applyBorder="1" applyAlignment="1">
      <alignment wrapText="1"/>
    </xf>
    <xf numFmtId="0" fontId="7" fillId="0" borderId="8" xfId="0" applyFont="1" applyBorder="1" applyAlignment="1">
      <alignment vertical="center" wrapText="1"/>
    </xf>
    <xf numFmtId="0" fontId="7" fillId="0" borderId="0" xfId="0" applyFont="1" applyBorder="1" applyAlignment="1"/>
    <xf numFmtId="164" fontId="5" fillId="0" borderId="0" xfId="0" applyNumberFormat="1" applyFont="1" applyAlignment="1">
      <alignment horizontal="left"/>
    </xf>
    <xf numFmtId="164" fontId="13" fillId="0" borderId="0" xfId="0" applyNumberFormat="1" applyFont="1" applyBorder="1" applyAlignment="1">
      <alignment horizontal="left"/>
    </xf>
    <xf numFmtId="164" fontId="18" fillId="0" borderId="0" xfId="0" applyNumberFormat="1" applyFont="1" applyBorder="1" applyAlignment="1">
      <alignment horizontal="left"/>
    </xf>
    <xf numFmtId="3" fontId="13" fillId="0" borderId="0" xfId="0" applyNumberFormat="1" applyFont="1" applyAlignment="1">
      <alignment horizontal="right"/>
    </xf>
    <xf numFmtId="0" fontId="13" fillId="0" borderId="0" xfId="0" applyFont="1" applyAlignment="1">
      <alignment horizontal="right"/>
    </xf>
    <xf numFmtId="0" fontId="2" fillId="0" borderId="0" xfId="0" applyFont="1" applyAlignment="1">
      <alignment horizontal="right"/>
    </xf>
    <xf numFmtId="164" fontId="13" fillId="0" borderId="0" xfId="0" applyNumberFormat="1" applyFont="1" applyBorder="1" applyAlignment="1">
      <alignment horizontal="right"/>
    </xf>
    <xf numFmtId="164" fontId="18" fillId="0" borderId="0" xfId="0" applyNumberFormat="1" applyFont="1" applyBorder="1" applyAlignment="1">
      <alignment horizontal="right"/>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applyAlignment="1">
      <alignment horizontal="left"/>
    </xf>
    <xf numFmtId="0" fontId="2" fillId="0" borderId="18" xfId="0" applyFont="1" applyBorder="1"/>
    <xf numFmtId="0" fontId="5" fillId="0" borderId="0" xfId="0" applyFont="1" applyBorder="1" applyAlignment="1">
      <alignment horizontal="left"/>
    </xf>
    <xf numFmtId="0" fontId="0" fillId="0" borderId="0" xfId="0" applyAlignment="1">
      <alignment horizontal="left"/>
    </xf>
    <xf numFmtId="0" fontId="0" fillId="0" borderId="8" xfId="0" applyBorder="1" applyAlignment="1">
      <alignment wrapText="1"/>
    </xf>
    <xf numFmtId="3" fontId="11" fillId="0" borderId="0" xfId="0" applyNumberFormat="1" applyFont="1" applyBorder="1" applyAlignment="1">
      <alignment horizontal="left" vertical="center"/>
    </xf>
    <xf numFmtId="0" fontId="19" fillId="0" borderId="8" xfId="0" applyFont="1" applyBorder="1" applyAlignment="1">
      <alignment vertical="center" wrapText="1"/>
    </xf>
    <xf numFmtId="3" fontId="9" fillId="0" borderId="11" xfId="0" applyNumberFormat="1" applyFont="1" applyBorder="1"/>
    <xf numFmtId="0" fontId="0" fillId="3" borderId="0" xfId="0" applyFill="1"/>
    <xf numFmtId="0" fontId="7" fillId="3" borderId="0" xfId="0" applyFont="1" applyFill="1" applyBorder="1" applyAlignment="1">
      <alignment vertical="center" wrapText="1"/>
    </xf>
    <xf numFmtId="0" fontId="7" fillId="3" borderId="0" xfId="0" applyFont="1" applyFill="1" applyBorder="1" applyAlignment="1">
      <alignment wrapText="1"/>
    </xf>
    <xf numFmtId="3" fontId="16" fillId="3" borderId="0" xfId="0" applyNumberFormat="1" applyFont="1" applyFill="1" applyBorder="1" applyAlignment="1">
      <alignment horizontal="left" vertical="center"/>
    </xf>
    <xf numFmtId="0" fontId="5"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3" fontId="2" fillId="0" borderId="0" xfId="0" applyNumberFormat="1" applyFont="1" applyFill="1" applyBorder="1"/>
    <xf numFmtId="164" fontId="5" fillId="0" borderId="0" xfId="0" applyNumberFormat="1" applyFont="1" applyFill="1" applyBorder="1" applyAlignment="1">
      <alignment horizontal="right"/>
    </xf>
    <xf numFmtId="164" fontId="9" fillId="0" borderId="0" xfId="0" applyNumberFormat="1" applyFont="1" applyFill="1"/>
    <xf numFmtId="0" fontId="2" fillId="0" borderId="0" xfId="0" applyFont="1" applyFill="1"/>
    <xf numFmtId="0" fontId="2" fillId="0" borderId="0" xfId="0" applyFont="1" applyFill="1" applyBorder="1" applyAlignment="1">
      <alignment horizontal="left" wrapText="1"/>
    </xf>
    <xf numFmtId="0" fontId="22" fillId="0" borderId="0" xfId="1" applyFont="1" applyFill="1"/>
    <xf numFmtId="0" fontId="21" fillId="0" borderId="0" xfId="1" applyFill="1"/>
    <xf numFmtId="4" fontId="21" fillId="0" borderId="0" xfId="1" applyNumberFormat="1" applyFill="1"/>
    <xf numFmtId="0" fontId="23" fillId="0" borderId="0" xfId="1" applyFont="1" applyFill="1"/>
    <xf numFmtId="0" fontId="21" fillId="0" borderId="16" xfId="1" applyFill="1" applyBorder="1"/>
    <xf numFmtId="3" fontId="21" fillId="0" borderId="22" xfId="1" applyNumberFormat="1" applyFont="1" applyFill="1" applyBorder="1" applyAlignment="1">
      <alignment horizontal="center" vertical="center" wrapText="1"/>
    </xf>
    <xf numFmtId="0" fontId="21" fillId="0" borderId="23" xfId="1" applyFill="1" applyBorder="1" applyAlignment="1">
      <alignment horizontal="center" vertical="center"/>
    </xf>
    <xf numFmtId="3" fontId="21" fillId="0" borderId="25" xfId="1" applyNumberFormat="1" applyFont="1" applyFill="1" applyBorder="1" applyAlignment="1">
      <alignment horizontal="center" vertical="center" wrapText="1"/>
    </xf>
    <xf numFmtId="0" fontId="21" fillId="0" borderId="26" xfId="1" applyFill="1" applyBorder="1"/>
    <xf numFmtId="0" fontId="20" fillId="3" borderId="22" xfId="1" applyFont="1" applyFill="1" applyBorder="1" applyAlignment="1"/>
    <xf numFmtId="0" fontId="20" fillId="3" borderId="27" xfId="1" applyFont="1" applyFill="1" applyBorder="1" applyAlignment="1"/>
    <xf numFmtId="166" fontId="20" fillId="3" borderId="27" xfId="1" applyNumberFormat="1" applyFont="1" applyFill="1" applyBorder="1" applyAlignment="1"/>
    <xf numFmtId="3" fontId="20" fillId="3" borderId="27" xfId="1" applyNumberFormat="1" applyFont="1" applyFill="1" applyBorder="1" applyAlignment="1"/>
    <xf numFmtId="4" fontId="20" fillId="3" borderId="24" xfId="1" applyNumberFormat="1" applyFont="1" applyFill="1" applyBorder="1" applyAlignment="1"/>
    <xf numFmtId="0" fontId="20" fillId="3" borderId="0" xfId="1" applyFont="1" applyFill="1"/>
    <xf numFmtId="3" fontId="20" fillId="3" borderId="22" xfId="1" applyNumberFormat="1" applyFont="1" applyFill="1" applyBorder="1" applyAlignment="1"/>
    <xf numFmtId="3" fontId="20" fillId="3" borderId="28" xfId="1" applyNumberFormat="1" applyFont="1" applyFill="1" applyBorder="1"/>
    <xf numFmtId="0" fontId="20" fillId="0" borderId="0" xfId="1" applyFont="1" applyFill="1"/>
    <xf numFmtId="0" fontId="20" fillId="3" borderId="29" xfId="1" applyFont="1" applyFill="1" applyBorder="1"/>
    <xf numFmtId="0" fontId="20" fillId="3" borderId="30" xfId="1" applyFont="1" applyFill="1" applyBorder="1"/>
    <xf numFmtId="166" fontId="20" fillId="3" borderId="30" xfId="1" applyNumberFormat="1" applyFont="1" applyFill="1" applyBorder="1"/>
    <xf numFmtId="3" fontId="20" fillId="3" borderId="30" xfId="1" applyNumberFormat="1" applyFont="1" applyFill="1" applyBorder="1"/>
    <xf numFmtId="4" fontId="20" fillId="3" borderId="31" xfId="1" applyNumberFormat="1" applyFont="1" applyFill="1" applyBorder="1" applyAlignment="1"/>
    <xf numFmtId="3" fontId="20" fillId="3" borderId="29" xfId="1" applyNumberFormat="1" applyFont="1" applyFill="1" applyBorder="1"/>
    <xf numFmtId="3" fontId="20" fillId="3" borderId="32" xfId="1" applyNumberFormat="1" applyFont="1" applyFill="1" applyBorder="1"/>
    <xf numFmtId="0" fontId="20" fillId="3" borderId="33" xfId="1" applyFont="1" applyFill="1" applyBorder="1"/>
    <xf numFmtId="0" fontId="20" fillId="3" borderId="34" xfId="1" applyFont="1" applyFill="1" applyBorder="1"/>
    <xf numFmtId="166" fontId="20" fillId="3" borderId="34" xfId="1" applyNumberFormat="1" applyFont="1" applyFill="1" applyBorder="1"/>
    <xf numFmtId="3" fontId="20" fillId="3" borderId="34" xfId="1" applyNumberFormat="1" applyFont="1" applyFill="1" applyBorder="1"/>
    <xf numFmtId="3" fontId="20" fillId="3" borderId="33" xfId="1" applyNumberFormat="1" applyFont="1" applyFill="1" applyBorder="1"/>
    <xf numFmtId="3" fontId="20" fillId="3" borderId="35" xfId="1" applyNumberFormat="1" applyFont="1" applyFill="1" applyBorder="1"/>
    <xf numFmtId="0" fontId="20" fillId="3" borderId="33" xfId="1" applyFont="1" applyFill="1" applyBorder="1" applyAlignment="1"/>
    <xf numFmtId="0" fontId="20" fillId="3" borderId="34" xfId="1" applyFont="1" applyFill="1" applyBorder="1" applyAlignment="1"/>
    <xf numFmtId="3" fontId="20" fillId="3" borderId="34" xfId="1" applyNumberFormat="1" applyFont="1" applyFill="1" applyBorder="1" applyAlignment="1"/>
    <xf numFmtId="3" fontId="20" fillId="3" borderId="29" xfId="1" applyNumberFormat="1" applyFont="1" applyFill="1" applyBorder="1" applyAlignment="1"/>
    <xf numFmtId="0" fontId="9" fillId="3" borderId="0" xfId="1" applyFont="1" applyFill="1"/>
    <xf numFmtId="0" fontId="20" fillId="3" borderId="0" xfId="1" applyFont="1" applyFill="1" applyBorder="1"/>
    <xf numFmtId="0" fontId="20" fillId="4" borderId="0" xfId="1" applyFont="1" applyFill="1"/>
    <xf numFmtId="0" fontId="20" fillId="3" borderId="39" xfId="1" applyFont="1" applyFill="1" applyBorder="1"/>
    <xf numFmtId="3" fontId="20" fillId="3" borderId="39" xfId="1" applyNumberFormat="1" applyFont="1" applyFill="1" applyBorder="1"/>
    <xf numFmtId="0" fontId="20" fillId="3" borderId="11" xfId="1" applyFont="1" applyFill="1" applyBorder="1"/>
    <xf numFmtId="3" fontId="20" fillId="3" borderId="11" xfId="1" applyNumberFormat="1" applyFont="1" applyFill="1" applyBorder="1"/>
    <xf numFmtId="3" fontId="20" fillId="3" borderId="25" xfId="1" applyNumberFormat="1" applyFont="1" applyFill="1" applyBorder="1"/>
    <xf numFmtId="3" fontId="9" fillId="3" borderId="0" xfId="1" applyNumberFormat="1" applyFont="1" applyFill="1"/>
    <xf numFmtId="3" fontId="20" fillId="3" borderId="1" xfId="1" applyNumberFormat="1" applyFont="1" applyFill="1" applyBorder="1"/>
    <xf numFmtId="3" fontId="20" fillId="3" borderId="13" xfId="1" applyNumberFormat="1" applyFont="1" applyFill="1" applyBorder="1"/>
    <xf numFmtId="0" fontId="9" fillId="0" borderId="0" xfId="1" applyFont="1" applyFill="1"/>
    <xf numFmtId="4" fontId="9" fillId="3" borderId="0" xfId="1" applyNumberFormat="1" applyFont="1" applyFill="1"/>
    <xf numFmtId="0" fontId="21" fillId="3" borderId="0" xfId="1" applyFill="1"/>
    <xf numFmtId="3" fontId="21" fillId="3" borderId="0" xfId="1" applyNumberFormat="1" applyFill="1"/>
    <xf numFmtId="4" fontId="21" fillId="3" borderId="0" xfId="1" applyNumberFormat="1" applyFill="1"/>
    <xf numFmtId="0" fontId="21" fillId="2" borderId="11" xfId="1" applyFill="1" applyBorder="1" applyAlignment="1">
      <alignment horizontal="center"/>
    </xf>
    <xf numFmtId="3" fontId="21" fillId="2" borderId="11" xfId="1" applyNumberFormat="1" applyFont="1" applyFill="1" applyBorder="1" applyAlignment="1">
      <alignment horizontal="center" vertical="center" wrapText="1"/>
    </xf>
    <xf numFmtId="3" fontId="21" fillId="2" borderId="11" xfId="1" applyNumberFormat="1" applyFill="1" applyBorder="1" applyAlignment="1">
      <alignment horizontal="center" vertical="center" wrapText="1"/>
    </xf>
    <xf numFmtId="4" fontId="21" fillId="2" borderId="12" xfId="1" applyNumberFormat="1" applyFont="1" applyFill="1" applyBorder="1" applyAlignment="1">
      <alignment horizontal="center" vertical="center" wrapText="1"/>
    </xf>
    <xf numFmtId="0" fontId="21" fillId="2" borderId="2" xfId="1" applyFill="1" applyBorder="1" applyAlignment="1">
      <alignment horizontal="center" vertical="center"/>
    </xf>
    <xf numFmtId="3" fontId="20" fillId="2" borderId="2" xfId="1" applyNumberFormat="1" applyFont="1" applyFill="1" applyBorder="1"/>
    <xf numFmtId="4" fontId="20" fillId="2" borderId="3" xfId="1" applyNumberFormat="1" applyFont="1" applyFill="1" applyBorder="1"/>
    <xf numFmtId="0" fontId="0" fillId="0" borderId="0" xfId="0" applyAlignment="1">
      <alignment horizontal="justify" wrapText="1"/>
    </xf>
    <xf numFmtId="164" fontId="5" fillId="0" borderId="0" xfId="0" applyNumberFormat="1" applyFont="1" applyBorder="1" applyAlignment="1"/>
    <xf numFmtId="164" fontId="1" fillId="0" borderId="0" xfId="0" applyNumberFormat="1" applyFont="1" applyBorder="1" applyAlignment="1"/>
    <xf numFmtId="4" fontId="21" fillId="0" borderId="0" xfId="1" applyNumberFormat="1" applyFill="1" applyAlignment="1">
      <alignment horizontal="right"/>
    </xf>
    <xf numFmtId="164" fontId="5" fillId="0" borderId="0" xfId="0" applyNumberFormat="1" applyFont="1" applyBorder="1" applyAlignment="1"/>
    <xf numFmtId="164" fontId="1" fillId="0" borderId="0" xfId="0" applyNumberFormat="1" applyFont="1" applyBorder="1" applyAlignment="1"/>
    <xf numFmtId="0" fontId="0" fillId="0" borderId="0" xfId="0" applyAlignment="1">
      <alignment horizontal="justify" wrapText="1"/>
    </xf>
    <xf numFmtId="0" fontId="0" fillId="0" borderId="0" xfId="0" applyAlignment="1">
      <alignment horizontal="justify" wrapText="1"/>
    </xf>
    <xf numFmtId="0" fontId="20" fillId="3" borderId="29" xfId="1" applyFont="1" applyFill="1" applyBorder="1" applyAlignment="1">
      <alignment horizontal="left"/>
    </xf>
    <xf numFmtId="0" fontId="20" fillId="3" borderId="30" xfId="1" applyFont="1" applyFill="1" applyBorder="1" applyAlignment="1">
      <alignment horizontal="left"/>
    </xf>
    <xf numFmtId="0" fontId="20" fillId="3" borderId="36" xfId="1" applyFont="1" applyFill="1" applyBorder="1" applyAlignment="1">
      <alignment horizontal="left"/>
    </xf>
    <xf numFmtId="0" fontId="20" fillId="3" borderId="39" xfId="1" applyFont="1" applyFill="1" applyBorder="1" applyAlignment="1">
      <alignment horizontal="left"/>
    </xf>
    <xf numFmtId="0" fontId="20" fillId="3" borderId="40" xfId="1" applyFont="1" applyFill="1" applyBorder="1" applyAlignment="1">
      <alignment horizontal="left"/>
    </xf>
    <xf numFmtId="0" fontId="21" fillId="3" borderId="41" xfId="1" applyFill="1" applyBorder="1" applyAlignment="1">
      <alignment horizontal="left"/>
    </xf>
    <xf numFmtId="0" fontId="20" fillId="2" borderId="1" xfId="1" applyFont="1" applyFill="1" applyBorder="1" applyAlignment="1">
      <alignment horizontal="left"/>
    </xf>
    <xf numFmtId="0" fontId="20" fillId="2" borderId="2" xfId="1" applyFont="1" applyFill="1" applyBorder="1" applyAlignment="1">
      <alignment horizontal="left"/>
    </xf>
    <xf numFmtId="0" fontId="21" fillId="2" borderId="13" xfId="1" applyFill="1" applyBorder="1" applyAlignment="1">
      <alignment horizontal="center" vertical="center"/>
    </xf>
    <xf numFmtId="0" fontId="21" fillId="2" borderId="15" xfId="1" applyFill="1" applyBorder="1" applyAlignment="1">
      <alignment horizontal="center" vertical="center"/>
    </xf>
    <xf numFmtId="0" fontId="21" fillId="2" borderId="40" xfId="1" applyFill="1" applyBorder="1" applyAlignment="1">
      <alignment horizontal="center"/>
    </xf>
    <xf numFmtId="0" fontId="21" fillId="2" borderId="41" xfId="1" applyFill="1" applyBorder="1" applyAlignment="1">
      <alignment horizontal="center"/>
    </xf>
    <xf numFmtId="0" fontId="20" fillId="3" borderId="37" xfId="1" applyFont="1" applyFill="1" applyBorder="1" applyAlignment="1">
      <alignment horizontal="left"/>
    </xf>
    <xf numFmtId="0" fontId="20" fillId="3" borderId="38" xfId="1" applyFont="1" applyFill="1" applyBorder="1" applyAlignment="1">
      <alignment horizontal="left"/>
    </xf>
    <xf numFmtId="0" fontId="20" fillId="3" borderId="33" xfId="1" applyFont="1" applyFill="1" applyBorder="1" applyAlignment="1">
      <alignment horizontal="left"/>
    </xf>
    <xf numFmtId="0" fontId="20" fillId="3" borderId="34" xfId="1" applyFont="1" applyFill="1" applyBorder="1" applyAlignment="1">
      <alignment horizontal="left"/>
    </xf>
    <xf numFmtId="164" fontId="5" fillId="0" borderId="0" xfId="0" applyNumberFormat="1" applyFont="1" applyBorder="1" applyAlignment="1"/>
    <xf numFmtId="164" fontId="1" fillId="0" borderId="0" xfId="0" applyNumberFormat="1" applyFont="1" applyBorder="1" applyAlignment="1"/>
    <xf numFmtId="0" fontId="2" fillId="0" borderId="0" xfId="0" applyFont="1" applyAlignment="1">
      <alignment horizontal="justify" wrapText="1"/>
    </xf>
    <xf numFmtId="0" fontId="0" fillId="0" borderId="0" xfId="0" applyAlignment="1">
      <alignment horizontal="justify" wrapText="1"/>
    </xf>
    <xf numFmtId="3" fontId="10" fillId="0" borderId="0" xfId="0" applyNumberFormat="1" applyFont="1" applyAlignment="1">
      <alignment horizontal="center"/>
    </xf>
    <xf numFmtId="164" fontId="5" fillId="2" borderId="16" xfId="0" applyNumberFormat="1" applyFont="1" applyFill="1" applyBorder="1" applyAlignment="1">
      <alignment horizontal="right"/>
    </xf>
    <xf numFmtId="0" fontId="0" fillId="0" borderId="0" xfId="0" applyAlignment="1">
      <alignment wrapText="1"/>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164" fontId="5" fillId="0" borderId="17" xfId="0" applyNumberFormat="1" applyFont="1" applyBorder="1" applyAlignment="1"/>
    <xf numFmtId="164" fontId="1" fillId="0" borderId="17" xfId="0" applyNumberFormat="1" applyFont="1" applyBorder="1" applyAlignment="1"/>
    <xf numFmtId="0" fontId="2" fillId="0" borderId="0" xfId="0" applyFont="1" applyAlignment="1">
      <alignment horizontal="justify" vertical="justify" wrapText="1"/>
    </xf>
    <xf numFmtId="0" fontId="0" fillId="0" borderId="0" xfId="0" applyAlignment="1">
      <alignment horizontal="justify" vertical="justify" wrapText="1"/>
    </xf>
    <xf numFmtId="0" fontId="5" fillId="2" borderId="16" xfId="0" applyFont="1" applyFill="1" applyBorder="1" applyAlignment="1">
      <alignment horizontal="left" wrapText="1"/>
    </xf>
    <xf numFmtId="0" fontId="0" fillId="0" borderId="16" xfId="0" applyBorder="1" applyAlignment="1">
      <alignment wrapText="1"/>
    </xf>
    <xf numFmtId="0" fontId="20" fillId="2" borderId="16" xfId="0" applyFont="1" applyFill="1" applyBorder="1" applyAlignment="1">
      <alignment horizontal="left" wrapText="1"/>
    </xf>
    <xf numFmtId="0" fontId="19" fillId="0" borderId="16" xfId="0" applyFont="1" applyBorder="1" applyAlignment="1">
      <alignment wrapText="1"/>
    </xf>
    <xf numFmtId="164" fontId="20" fillId="2" borderId="16" xfId="0" applyNumberFormat="1" applyFont="1" applyFill="1" applyBorder="1" applyAlignment="1">
      <alignment horizontal="right"/>
    </xf>
    <xf numFmtId="0" fontId="0" fillId="0" borderId="0" xfId="0" applyFont="1" applyAlignment="1">
      <alignment horizontal="justify" wrapText="1"/>
    </xf>
    <xf numFmtId="3" fontId="11" fillId="0" borderId="19" xfId="0" applyNumberFormat="1"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2" fillId="3" borderId="0" xfId="0" applyFont="1" applyFill="1" applyAlignment="1">
      <alignment horizontal="justify" wrapText="1"/>
    </xf>
    <xf numFmtId="0" fontId="0" fillId="3" borderId="0" xfId="0" applyFill="1" applyAlignment="1">
      <alignment horizontal="justify" wrapText="1"/>
    </xf>
    <xf numFmtId="0" fontId="2" fillId="0" borderId="0" xfId="0" applyFont="1" applyBorder="1" applyAlignment="1">
      <alignment horizontal="justify" wrapText="1"/>
    </xf>
    <xf numFmtId="0" fontId="0" fillId="0" borderId="0" xfId="0" applyBorder="1" applyAlignment="1">
      <alignment horizontal="justify" wrapText="1"/>
    </xf>
    <xf numFmtId="164" fontId="13" fillId="0" borderId="0" xfId="0" applyNumberFormat="1" applyFont="1" applyBorder="1" applyAlignment="1">
      <alignment horizontal="right"/>
    </xf>
    <xf numFmtId="164" fontId="18" fillId="0" borderId="0" xfId="0" applyNumberFormat="1" applyFont="1" applyBorder="1" applyAlignment="1">
      <alignment horizontal="right"/>
    </xf>
    <xf numFmtId="0" fontId="5" fillId="0" borderId="0" xfId="0" applyFont="1" applyAlignment="1">
      <alignment horizontal="justify"/>
    </xf>
    <xf numFmtId="0" fontId="0" fillId="0" borderId="0" xfId="0" applyAlignment="1">
      <alignment horizontal="justify"/>
    </xf>
    <xf numFmtId="4" fontId="0" fillId="0" borderId="0" xfId="0" applyNumberFormat="1" applyBorder="1" applyAlignment="1">
      <alignment horizontal="left" vertical="top" wrapText="1"/>
    </xf>
    <xf numFmtId="0" fontId="0" fillId="0" borderId="0" xfId="0" applyBorder="1" applyAlignment="1">
      <alignment horizontal="left" vertical="top" wrapText="1"/>
    </xf>
    <xf numFmtId="0" fontId="5" fillId="0" borderId="17" xfId="0" applyFont="1" applyBorder="1" applyAlignment="1">
      <alignment horizontal="justify"/>
    </xf>
    <xf numFmtId="0" fontId="0" fillId="0" borderId="17" xfId="0" applyBorder="1" applyAlignment="1">
      <alignment horizontal="justify"/>
    </xf>
    <xf numFmtId="0" fontId="1" fillId="0" borderId="17" xfId="0" applyFont="1" applyBorder="1" applyAlignment="1">
      <alignment horizontal="justify"/>
    </xf>
    <xf numFmtId="0" fontId="5" fillId="0" borderId="0" xfId="0" applyFont="1" applyBorder="1" applyAlignment="1">
      <alignment horizontal="justify"/>
    </xf>
    <xf numFmtId="0" fontId="1" fillId="0" borderId="0" xfId="0" applyFont="1" applyBorder="1" applyAlignment="1">
      <alignment horizontal="justify"/>
    </xf>
    <xf numFmtId="0" fontId="2" fillId="0" borderId="0" xfId="0" applyFont="1" applyFill="1" applyBorder="1" applyAlignment="1">
      <alignment horizontal="justify" wrapText="1"/>
    </xf>
    <xf numFmtId="0" fontId="2" fillId="0" borderId="0" xfId="0" applyFont="1" applyAlignment="1">
      <alignment horizontal="justify" vertical="top" wrapText="1"/>
    </xf>
    <xf numFmtId="0" fontId="0" fillId="0" borderId="0" xfId="0" applyAlignment="1">
      <alignment horizontal="justify" vertical="top" wrapText="1"/>
    </xf>
    <xf numFmtId="0" fontId="5" fillId="0" borderId="0" xfId="0" applyFont="1" applyAlignment="1">
      <alignment horizontal="justify" wrapText="1"/>
    </xf>
    <xf numFmtId="0" fontId="2" fillId="0" borderId="0" xfId="0" applyFont="1" applyAlignment="1">
      <alignment horizontal="left" wrapText="1"/>
    </xf>
    <xf numFmtId="0" fontId="12" fillId="0" borderId="0" xfId="0" applyFont="1" applyAlignment="1">
      <alignment horizontal="justify" wrapText="1"/>
    </xf>
    <xf numFmtId="3" fontId="16" fillId="0" borderId="0" xfId="0" applyNumberFormat="1" applyFont="1" applyBorder="1" applyAlignment="1">
      <alignment horizontal="left" vertical="center" wrapText="1"/>
    </xf>
    <xf numFmtId="0" fontId="7" fillId="0" borderId="0" xfId="0" applyFont="1" applyBorder="1" applyAlignment="1">
      <alignment vertical="center" wrapText="1"/>
    </xf>
    <xf numFmtId="3" fontId="11" fillId="0" borderId="18" xfId="0" applyNumberFormat="1" applyFont="1" applyBorder="1" applyAlignment="1">
      <alignment vertical="center" wrapText="1"/>
    </xf>
    <xf numFmtId="3" fontId="11" fillId="0" borderId="0" xfId="0" applyNumberFormat="1" applyFont="1" applyBorder="1" applyAlignment="1">
      <alignment horizontal="left" vertical="center" wrapText="1"/>
    </xf>
    <xf numFmtId="0" fontId="0" fillId="0" borderId="0" xfId="0" applyBorder="1" applyAlignment="1">
      <alignment vertical="center" wrapText="1"/>
    </xf>
    <xf numFmtId="3" fontId="11" fillId="0" borderId="0" xfId="0" applyNumberFormat="1" applyFont="1" applyBorder="1" applyAlignment="1">
      <alignment vertical="center" wrapText="1"/>
    </xf>
    <xf numFmtId="0" fontId="2" fillId="0" borderId="0" xfId="0" applyFont="1" applyBorder="1" applyAlignment="1">
      <alignment horizontal="justify" vertical="top" wrapText="1"/>
    </xf>
    <xf numFmtId="3" fontId="16" fillId="3" borderId="0" xfId="0" applyNumberFormat="1" applyFont="1" applyFill="1" applyBorder="1" applyAlignment="1">
      <alignment horizontal="left" vertical="center" wrapText="1"/>
    </xf>
    <xf numFmtId="0" fontId="7" fillId="3" borderId="0" xfId="0" applyFont="1" applyFill="1" applyBorder="1" applyAlignment="1">
      <alignment vertical="center" wrapText="1"/>
    </xf>
    <xf numFmtId="0" fontId="7" fillId="0" borderId="0" xfId="0" applyFont="1" applyAlignment="1">
      <alignment vertical="center" wrapText="1"/>
    </xf>
    <xf numFmtId="3" fontId="16" fillId="0" borderId="0" xfId="0" applyNumberFormat="1" applyFont="1" applyBorder="1" applyAlignment="1">
      <alignment vertical="center" wrapText="1"/>
    </xf>
    <xf numFmtId="0" fontId="0" fillId="0" borderId="0" xfId="0" applyAlignment="1">
      <alignment vertical="center" wrapText="1"/>
    </xf>
    <xf numFmtId="0" fontId="7" fillId="0" borderId="0" xfId="0" applyFont="1" applyBorder="1" applyAlignment="1">
      <alignment wrapText="1"/>
    </xf>
    <xf numFmtId="3" fontId="7" fillId="0" borderId="0" xfId="0" applyNumberFormat="1" applyFont="1" applyBorder="1" applyAlignment="1">
      <alignment horizontal="justify" vertical="top" wrapText="1"/>
    </xf>
    <xf numFmtId="0" fontId="7" fillId="0" borderId="0" xfId="0" applyFont="1" applyBorder="1" applyAlignment="1">
      <alignment horizontal="justify" vertical="top" wrapText="1"/>
    </xf>
    <xf numFmtId="0" fontId="7" fillId="0" borderId="0" xfId="0" applyFont="1" applyBorder="1" applyAlignment="1">
      <alignment horizontal="left" wrapText="1"/>
    </xf>
    <xf numFmtId="164" fontId="5" fillId="3" borderId="0" xfId="0" applyNumberFormat="1" applyFont="1" applyFill="1" applyBorder="1" applyAlignment="1"/>
    <xf numFmtId="164" fontId="1" fillId="3" borderId="0" xfId="0" applyNumberFormat="1" applyFont="1" applyFill="1" applyBorder="1" applyAlignment="1"/>
  </cellXfs>
  <cellStyles count="2">
    <cellStyle name="Normální" xfId="0" builtinId="0"/>
    <cellStyle name="Normální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203"/>
  <sheetViews>
    <sheetView view="pageBreakPreview" zoomScaleNormal="100" zoomScaleSheetLayoutView="100" workbookViewId="0">
      <selection activeCell="O16" sqref="O16"/>
    </sheetView>
  </sheetViews>
  <sheetFormatPr defaultRowHeight="12.75" x14ac:dyDescent="0.2"/>
  <cols>
    <col min="1" max="1" width="9.140625" style="141"/>
    <col min="2" max="2" width="46.42578125" style="141" customWidth="1"/>
    <col min="3" max="3" width="5.5703125" style="141" customWidth="1"/>
    <col min="4" max="6" width="22.28515625" style="141" customWidth="1"/>
    <col min="7" max="7" width="13.140625" style="142" customWidth="1"/>
    <col min="8" max="8" width="14" style="141" hidden="1" customWidth="1"/>
    <col min="9" max="9" width="10.7109375" style="141" hidden="1" customWidth="1"/>
    <col min="10" max="16384" width="9.140625" style="141"/>
  </cols>
  <sheetData>
    <row r="1" spans="1:13" ht="20.25" x14ac:dyDescent="0.3">
      <c r="A1" s="140" t="s">
        <v>496</v>
      </c>
    </row>
    <row r="2" spans="1:13" ht="15.75" x14ac:dyDescent="0.25">
      <c r="A2" s="143"/>
    </row>
    <row r="3" spans="1:13" ht="15.75" x14ac:dyDescent="0.25">
      <c r="A3" s="143" t="s">
        <v>497</v>
      </c>
    </row>
    <row r="4" spans="1:13" ht="13.5" thickBot="1" x14ac:dyDescent="0.25">
      <c r="D4" s="144"/>
      <c r="E4" s="144"/>
      <c r="F4" s="144"/>
      <c r="G4" s="201" t="s">
        <v>9</v>
      </c>
    </row>
    <row r="5" spans="1:13" ht="35.25" customHeight="1" thickTop="1" thickBot="1" x14ac:dyDescent="0.25">
      <c r="A5" s="214" t="s">
        <v>498</v>
      </c>
      <c r="B5" s="215"/>
      <c r="C5" s="195" t="s">
        <v>499</v>
      </c>
      <c r="D5" s="46" t="s">
        <v>5</v>
      </c>
      <c r="E5" s="46" t="s">
        <v>6</v>
      </c>
      <c r="F5" s="46" t="s">
        <v>7</v>
      </c>
      <c r="G5" s="47" t="s">
        <v>8</v>
      </c>
      <c r="H5" s="145" t="s">
        <v>500</v>
      </c>
      <c r="I5" s="146" t="s">
        <v>501</v>
      </c>
    </row>
    <row r="6" spans="1:13" ht="14.25" thickTop="1" thickBot="1" x14ac:dyDescent="0.25">
      <c r="A6" s="216">
        <v>1</v>
      </c>
      <c r="B6" s="217"/>
      <c r="C6" s="191">
        <v>2</v>
      </c>
      <c r="D6" s="192">
        <v>3</v>
      </c>
      <c r="E6" s="193">
        <v>4</v>
      </c>
      <c r="F6" s="193">
        <v>5</v>
      </c>
      <c r="G6" s="194" t="s">
        <v>511</v>
      </c>
      <c r="H6" s="147">
        <v>8</v>
      </c>
      <c r="I6" s="148" t="s">
        <v>502</v>
      </c>
    </row>
    <row r="7" spans="1:13" s="157" customFormat="1" ht="18" customHeight="1" thickTop="1" x14ac:dyDescent="0.25">
      <c r="A7" s="149" t="s">
        <v>0</v>
      </c>
      <c r="B7" s="150"/>
      <c r="C7" s="151">
        <v>1</v>
      </c>
      <c r="D7" s="152">
        <f>SUM('01'!D15)</f>
        <v>37238</v>
      </c>
      <c r="E7" s="152">
        <f>SUM('01'!E15)</f>
        <v>36096</v>
      </c>
      <c r="F7" s="152">
        <f>SUM('01'!F15)</f>
        <v>36199</v>
      </c>
      <c r="G7" s="153">
        <f>F7/D7*100</f>
        <v>97.209839411353997</v>
      </c>
      <c r="H7" s="155">
        <v>38588</v>
      </c>
      <c r="I7" s="156" t="e">
        <f>#REF!-H7</f>
        <v>#REF!</v>
      </c>
      <c r="J7" s="154"/>
      <c r="K7" s="154"/>
      <c r="L7" s="154"/>
      <c r="M7" s="154"/>
    </row>
    <row r="8" spans="1:13" s="154" customFormat="1" ht="18" customHeight="1" x14ac:dyDescent="0.25">
      <c r="A8" s="158" t="s">
        <v>75</v>
      </c>
      <c r="B8" s="159"/>
      <c r="C8" s="160">
        <v>2</v>
      </c>
      <c r="D8" s="161">
        <f>SUM('02'!D28)</f>
        <v>51891</v>
      </c>
      <c r="E8" s="161">
        <f>SUM('02'!E28)</f>
        <v>52721</v>
      </c>
      <c r="F8" s="161">
        <f>SUM('02'!F28)</f>
        <v>50908</v>
      </c>
      <c r="G8" s="162">
        <f t="shared" ref="G8:G23" si="0">F8/D8*100</f>
        <v>98.105644524098594</v>
      </c>
      <c r="H8" s="163">
        <v>59341</v>
      </c>
      <c r="I8" s="164" t="e">
        <f>#REF!-H8</f>
        <v>#REF!</v>
      </c>
    </row>
    <row r="9" spans="1:13" s="154" customFormat="1" ht="18" customHeight="1" x14ac:dyDescent="0.25">
      <c r="A9" s="158" t="s">
        <v>147</v>
      </c>
      <c r="B9" s="159"/>
      <c r="C9" s="160">
        <v>3</v>
      </c>
      <c r="D9" s="161">
        <f>SUM('03'!D14)</f>
        <v>297031</v>
      </c>
      <c r="E9" s="161">
        <f>SUM('03'!E14)</f>
        <v>296449</v>
      </c>
      <c r="F9" s="161">
        <f>SUM('03'!F14)</f>
        <v>291851</v>
      </c>
      <c r="G9" s="162">
        <f t="shared" si="0"/>
        <v>98.256074281808964</v>
      </c>
      <c r="H9" s="163">
        <v>302250</v>
      </c>
      <c r="I9" s="164" t="e">
        <f>#REF!-H9</f>
        <v>#REF!</v>
      </c>
    </row>
    <row r="10" spans="1:13" s="154" customFormat="1" ht="18" customHeight="1" x14ac:dyDescent="0.25">
      <c r="A10" s="206" t="s">
        <v>503</v>
      </c>
      <c r="B10" s="207"/>
      <c r="C10" s="160">
        <v>4</v>
      </c>
      <c r="D10" s="161">
        <f>SUM('04'!D13)</f>
        <v>24165</v>
      </c>
      <c r="E10" s="161">
        <f>SUM('04'!E13)</f>
        <v>19109</v>
      </c>
      <c r="F10" s="161">
        <f>SUM('04'!F13)</f>
        <v>35275</v>
      </c>
      <c r="G10" s="162">
        <f t="shared" si="0"/>
        <v>145.97558452307055</v>
      </c>
      <c r="H10" s="163">
        <v>24165</v>
      </c>
      <c r="I10" s="164" t="e">
        <f>#REF!-H10</f>
        <v>#REF!</v>
      </c>
    </row>
    <row r="11" spans="1:13" s="154" customFormat="1" ht="18" customHeight="1" x14ac:dyDescent="0.25">
      <c r="A11" s="158" t="s">
        <v>504</v>
      </c>
      <c r="B11" s="159"/>
      <c r="C11" s="160">
        <v>5</v>
      </c>
      <c r="D11" s="161">
        <f>SUM('05'!D10)</f>
        <v>80</v>
      </c>
      <c r="E11" s="161">
        <f>SUM('05'!E10)</f>
        <v>80</v>
      </c>
      <c r="F11" s="161">
        <f>SUM('05'!F10)</f>
        <v>80</v>
      </c>
      <c r="G11" s="162">
        <f t="shared" si="0"/>
        <v>100</v>
      </c>
      <c r="H11" s="163">
        <v>80</v>
      </c>
      <c r="I11" s="164" t="e">
        <f>#REF!-H11</f>
        <v>#REF!</v>
      </c>
    </row>
    <row r="12" spans="1:13" s="154" customFormat="1" ht="18" customHeight="1" x14ac:dyDescent="0.25">
      <c r="A12" s="158" t="s">
        <v>215</v>
      </c>
      <c r="B12" s="159"/>
      <c r="C12" s="160">
        <v>6</v>
      </c>
      <c r="D12" s="161">
        <f>SUM('06'!D10)</f>
        <v>23369</v>
      </c>
      <c r="E12" s="161">
        <f>SUM('06'!E10)</f>
        <v>22237</v>
      </c>
      <c r="F12" s="161">
        <f>SUM('06'!F10)</f>
        <v>22369</v>
      </c>
      <c r="G12" s="162">
        <f t="shared" si="0"/>
        <v>95.72082673627456</v>
      </c>
      <c r="H12" s="163">
        <v>23969</v>
      </c>
      <c r="I12" s="164" t="e">
        <f>#REF!-H12</f>
        <v>#REF!</v>
      </c>
    </row>
    <row r="13" spans="1:13" s="154" customFormat="1" ht="18" customHeight="1" x14ac:dyDescent="0.25">
      <c r="A13" s="165" t="s">
        <v>505</v>
      </c>
      <c r="B13" s="166"/>
      <c r="C13" s="167">
        <v>7</v>
      </c>
      <c r="D13" s="168">
        <f>SUM('07'!D14)</f>
        <v>175134</v>
      </c>
      <c r="E13" s="168">
        <f>SUM('07'!E14)</f>
        <v>203847</v>
      </c>
      <c r="F13" s="168">
        <f>SUM('07'!F14)</f>
        <v>188800</v>
      </c>
      <c r="G13" s="162">
        <f t="shared" si="0"/>
        <v>107.80316786003861</v>
      </c>
      <c r="H13" s="169">
        <v>186098</v>
      </c>
      <c r="I13" s="170" t="e">
        <f>#REF!-H13</f>
        <v>#REF!</v>
      </c>
    </row>
    <row r="14" spans="1:13" s="175" customFormat="1" ht="18" customHeight="1" x14ac:dyDescent="0.25">
      <c r="A14" s="171" t="s">
        <v>506</v>
      </c>
      <c r="B14" s="172"/>
      <c r="C14" s="160">
        <v>8</v>
      </c>
      <c r="D14" s="173">
        <f>SUM('08'!D21)</f>
        <v>96295</v>
      </c>
      <c r="E14" s="173">
        <f>SUM('08'!E21)</f>
        <v>37189</v>
      </c>
      <c r="F14" s="173">
        <f>SUM('08'!F21)</f>
        <v>41648</v>
      </c>
      <c r="G14" s="162">
        <f t="shared" si="0"/>
        <v>43.250428371151152</v>
      </c>
      <c r="H14" s="174">
        <v>115005</v>
      </c>
      <c r="I14" s="164" t="e">
        <f>#REF!-H14</f>
        <v>#REF!</v>
      </c>
    </row>
    <row r="15" spans="1:13" s="176" customFormat="1" ht="18" customHeight="1" x14ac:dyDescent="0.25">
      <c r="A15" s="165" t="s">
        <v>345</v>
      </c>
      <c r="B15" s="166"/>
      <c r="C15" s="167">
        <v>9</v>
      </c>
      <c r="D15" s="168">
        <f>SUM('09'!D29)</f>
        <v>23357</v>
      </c>
      <c r="E15" s="168">
        <f>SUM('09'!E29)</f>
        <v>23914</v>
      </c>
      <c r="F15" s="168">
        <f>SUM('09'!F29)</f>
        <v>20057</v>
      </c>
      <c r="G15" s="162">
        <f t="shared" si="0"/>
        <v>85.871473220019695</v>
      </c>
      <c r="H15" s="163">
        <v>27857</v>
      </c>
      <c r="I15" s="164" t="e">
        <f>#REF!-H15</f>
        <v>#REF!</v>
      </c>
    </row>
    <row r="16" spans="1:13" s="176" customFormat="1" ht="18" customHeight="1" x14ac:dyDescent="0.25">
      <c r="A16" s="165" t="s">
        <v>459</v>
      </c>
      <c r="B16" s="166"/>
      <c r="C16" s="166">
        <v>10</v>
      </c>
      <c r="D16" s="168">
        <f>SUM('10'!D17)</f>
        <v>79246</v>
      </c>
      <c r="E16" s="168">
        <f>SUM('10'!E17)</f>
        <v>78067</v>
      </c>
      <c r="F16" s="168">
        <f>SUM('10'!F17)</f>
        <v>68869</v>
      </c>
      <c r="G16" s="162">
        <f t="shared" si="0"/>
        <v>86.905332761275005</v>
      </c>
      <c r="H16" s="163">
        <v>92496</v>
      </c>
      <c r="I16" s="164" t="e">
        <f>#REF!-H16</f>
        <v>#REF!</v>
      </c>
    </row>
    <row r="17" spans="1:13" s="154" customFormat="1" ht="18" customHeight="1" x14ac:dyDescent="0.25">
      <c r="A17" s="158" t="s">
        <v>385</v>
      </c>
      <c r="B17" s="159"/>
      <c r="C17" s="159">
        <v>11</v>
      </c>
      <c r="D17" s="161">
        <f>SUM('11'!D14)</f>
        <v>9583</v>
      </c>
      <c r="E17" s="161">
        <f>SUM('11'!E14)</f>
        <v>11426</v>
      </c>
      <c r="F17" s="161">
        <f>SUM('11'!F14)</f>
        <v>10191</v>
      </c>
      <c r="G17" s="162">
        <f t="shared" si="0"/>
        <v>106.34456850673067</v>
      </c>
      <c r="H17" s="163">
        <v>9789</v>
      </c>
      <c r="I17" s="164" t="e">
        <f>#REF!-H17</f>
        <v>#REF!</v>
      </c>
    </row>
    <row r="18" spans="1:13" s="154" customFormat="1" ht="18" customHeight="1" x14ac:dyDescent="0.25">
      <c r="A18" s="218" t="s">
        <v>408</v>
      </c>
      <c r="B18" s="219"/>
      <c r="C18" s="166">
        <v>12</v>
      </c>
      <c r="D18" s="168">
        <f>SUM('12'!D18)</f>
        <v>788594</v>
      </c>
      <c r="E18" s="168">
        <f>SUM('12'!E18)</f>
        <v>776964</v>
      </c>
      <c r="F18" s="168">
        <f>SUM('12'!F18)</f>
        <v>790644</v>
      </c>
      <c r="G18" s="162">
        <f t="shared" si="0"/>
        <v>100.25995632733699</v>
      </c>
      <c r="H18" s="169">
        <v>800194</v>
      </c>
      <c r="I18" s="170" t="e">
        <f>#REF!-H18</f>
        <v>#REF!</v>
      </c>
    </row>
    <row r="19" spans="1:13" s="154" customFormat="1" ht="18" customHeight="1" x14ac:dyDescent="0.25">
      <c r="A19" s="220" t="s">
        <v>268</v>
      </c>
      <c r="B19" s="221"/>
      <c r="C19" s="166">
        <v>13</v>
      </c>
      <c r="D19" s="168">
        <f>SUM('13'!D21)</f>
        <v>67080</v>
      </c>
      <c r="E19" s="168">
        <f>SUM('13'!E21)</f>
        <v>66254</v>
      </c>
      <c r="F19" s="168">
        <f>SUM('13'!F21)</f>
        <v>59705</v>
      </c>
      <c r="G19" s="162">
        <f t="shared" si="0"/>
        <v>89.005664877757908</v>
      </c>
      <c r="H19" s="163">
        <v>67480</v>
      </c>
      <c r="I19" s="164" t="e">
        <f>#REF!-H19</f>
        <v>#REF!</v>
      </c>
    </row>
    <row r="20" spans="1:13" s="176" customFormat="1" ht="18" customHeight="1" x14ac:dyDescent="0.25">
      <c r="A20" s="171" t="s">
        <v>507</v>
      </c>
      <c r="B20" s="172"/>
      <c r="C20" s="172">
        <v>14</v>
      </c>
      <c r="D20" s="173">
        <f>SUM('14'!D23)</f>
        <v>27308</v>
      </c>
      <c r="E20" s="173">
        <f>SUM('14'!E23)</f>
        <v>29505</v>
      </c>
      <c r="F20" s="173">
        <f>SUM('14'!F23)</f>
        <v>20801</v>
      </c>
      <c r="G20" s="162">
        <f t="shared" si="0"/>
        <v>76.171817782334855</v>
      </c>
      <c r="H20" s="174">
        <v>27308</v>
      </c>
      <c r="I20" s="164" t="e">
        <f>#REF!-H20</f>
        <v>#REF!</v>
      </c>
    </row>
    <row r="21" spans="1:13" s="177" customFormat="1" ht="18" customHeight="1" x14ac:dyDescent="0.25">
      <c r="A21" s="206" t="s">
        <v>240</v>
      </c>
      <c r="B21" s="207"/>
      <c r="C21" s="159">
        <v>15</v>
      </c>
      <c r="D21" s="161">
        <f>SUM('15'!D10)</f>
        <v>20</v>
      </c>
      <c r="E21" s="161">
        <f>SUM('15'!E10)</f>
        <v>10</v>
      </c>
      <c r="F21" s="161">
        <f>SUM('15'!F10)</f>
        <v>20</v>
      </c>
      <c r="G21" s="162">
        <f t="shared" si="0"/>
        <v>100</v>
      </c>
      <c r="H21" s="163">
        <v>20</v>
      </c>
      <c r="I21" s="164" t="e">
        <f>#REF!-H21</f>
        <v>#REF!</v>
      </c>
      <c r="J21" s="154"/>
      <c r="K21" s="154"/>
      <c r="L21" s="154"/>
      <c r="M21" s="154"/>
    </row>
    <row r="22" spans="1:13" s="177" customFormat="1" ht="18" customHeight="1" x14ac:dyDescent="0.25">
      <c r="A22" s="208" t="s">
        <v>508</v>
      </c>
      <c r="B22" s="209"/>
      <c r="C22" s="178">
        <v>16</v>
      </c>
      <c r="D22" s="179">
        <f>SUM('16'!D10)</f>
        <v>20</v>
      </c>
      <c r="E22" s="179">
        <f>SUM('16'!E10)</f>
        <v>0</v>
      </c>
      <c r="F22" s="179">
        <f>SUM('16'!F10)</f>
        <v>20</v>
      </c>
      <c r="G22" s="162">
        <f t="shared" si="0"/>
        <v>100</v>
      </c>
      <c r="H22" s="163">
        <v>20</v>
      </c>
      <c r="I22" s="164" t="e">
        <f>#REF!-H22</f>
        <v>#REF!</v>
      </c>
      <c r="J22" s="154"/>
      <c r="K22" s="154"/>
      <c r="L22" s="154"/>
      <c r="M22" s="154"/>
    </row>
    <row r="23" spans="1:13" s="177" customFormat="1" ht="18" customHeight="1" thickBot="1" x14ac:dyDescent="0.3">
      <c r="A23" s="210" t="s">
        <v>509</v>
      </c>
      <c r="B23" s="211"/>
      <c r="C23" s="180">
        <v>17</v>
      </c>
      <c r="D23" s="181">
        <f>SUM('17'!D12)</f>
        <v>1750</v>
      </c>
      <c r="E23" s="181">
        <f>SUM('17'!E12)</f>
        <v>1733</v>
      </c>
      <c r="F23" s="181">
        <f>SUM('17'!F12)</f>
        <v>1650</v>
      </c>
      <c r="G23" s="162">
        <f t="shared" si="0"/>
        <v>94.285714285714278</v>
      </c>
      <c r="H23" s="182">
        <v>1750</v>
      </c>
      <c r="I23" s="164" t="e">
        <f>#REF!-H23</f>
        <v>#REF!</v>
      </c>
      <c r="J23" s="154"/>
      <c r="K23" s="154"/>
      <c r="L23" s="154"/>
      <c r="M23" s="154"/>
    </row>
    <row r="24" spans="1:13" s="186" customFormat="1" ht="25.5" customHeight="1" thickTop="1" thickBot="1" x14ac:dyDescent="0.3">
      <c r="A24" s="212" t="s">
        <v>510</v>
      </c>
      <c r="B24" s="213"/>
      <c r="C24" s="213"/>
      <c r="D24" s="196">
        <f>SUM(D7:D13,D14,D15,D16,D17,D18,D19,D20,D21,D22,D23)</f>
        <v>1702161</v>
      </c>
      <c r="E24" s="196">
        <f>SUM(E7:E13,E14,E15,E16,E17,E18,E19,E20,E21,E22,E23)</f>
        <v>1655601</v>
      </c>
      <c r="F24" s="196">
        <f>SUM(F7:F13,F14,F15,F16,F17,F18,F19,F20,F21,F22,F23)</f>
        <v>1639087</v>
      </c>
      <c r="G24" s="197">
        <f>F24/D24*100</f>
        <v>96.294475081969338</v>
      </c>
      <c r="H24" s="184">
        <f>SUM(H7:H13,H14,H15,H16,H17,H18,H19,H20,H21,H22,H23)</f>
        <v>1776410</v>
      </c>
      <c r="I24" s="185" t="e">
        <f>SUM(I7:I13,I14,I15,I16,I17,I18,I19,I20,I21,I22,I23)</f>
        <v>#REF!</v>
      </c>
      <c r="J24" s="175"/>
      <c r="K24" s="175"/>
      <c r="L24" s="175"/>
      <c r="M24" s="175"/>
    </row>
    <row r="25" spans="1:13" s="186" customFormat="1" ht="9.75" customHeight="1" thickTop="1" x14ac:dyDescent="0.2">
      <c r="A25" s="175"/>
      <c r="B25" s="175"/>
      <c r="C25" s="175"/>
      <c r="D25" s="183"/>
      <c r="E25" s="183"/>
      <c r="F25" s="183"/>
      <c r="G25" s="187"/>
      <c r="H25" s="175"/>
      <c r="I25" s="175"/>
      <c r="J25" s="175"/>
      <c r="K25" s="175"/>
      <c r="L25" s="175"/>
      <c r="M25" s="175"/>
    </row>
    <row r="26" spans="1:13" x14ac:dyDescent="0.2">
      <c r="A26" s="188"/>
      <c r="B26" s="188"/>
      <c r="C26" s="188"/>
      <c r="D26" s="189"/>
      <c r="E26" s="188"/>
      <c r="F26" s="188"/>
      <c r="G26" s="190"/>
      <c r="H26" s="188"/>
      <c r="I26" s="188"/>
      <c r="J26" s="188"/>
      <c r="K26" s="188"/>
      <c r="L26" s="188"/>
      <c r="M26" s="188"/>
    </row>
    <row r="27" spans="1:13" x14ac:dyDescent="0.2">
      <c r="A27" s="188"/>
      <c r="B27" s="188"/>
      <c r="C27" s="188"/>
      <c r="D27" s="189"/>
      <c r="E27" s="189"/>
      <c r="F27" s="189"/>
      <c r="G27" s="190"/>
      <c r="H27" s="188"/>
      <c r="I27" s="188"/>
      <c r="J27" s="188"/>
      <c r="K27" s="188"/>
      <c r="L27" s="188"/>
      <c r="M27" s="188"/>
    </row>
    <row r="28" spans="1:13" x14ac:dyDescent="0.2">
      <c r="A28" s="188"/>
      <c r="B28" s="188"/>
      <c r="C28" s="188"/>
      <c r="D28" s="188"/>
      <c r="E28" s="188"/>
      <c r="F28" s="188"/>
      <c r="G28" s="190"/>
      <c r="H28" s="188"/>
      <c r="I28" s="188"/>
      <c r="J28" s="188"/>
      <c r="K28" s="188"/>
      <c r="L28" s="188"/>
      <c r="M28" s="188"/>
    </row>
    <row r="29" spans="1:13" x14ac:dyDescent="0.2">
      <c r="A29" s="188"/>
      <c r="B29" s="188"/>
      <c r="C29" s="188"/>
      <c r="D29" s="188"/>
      <c r="E29" s="188"/>
      <c r="F29" s="188"/>
      <c r="G29" s="190"/>
      <c r="H29" s="188"/>
      <c r="I29" s="188"/>
      <c r="J29" s="188"/>
      <c r="K29" s="188"/>
      <c r="L29" s="188"/>
      <c r="M29" s="188"/>
    </row>
    <row r="30" spans="1:13" x14ac:dyDescent="0.2">
      <c r="A30" s="188"/>
      <c r="B30" s="188"/>
      <c r="C30" s="188"/>
      <c r="D30" s="188"/>
      <c r="E30" s="188"/>
      <c r="F30" s="188"/>
      <c r="G30" s="190"/>
      <c r="H30" s="188"/>
      <c r="I30" s="188"/>
      <c r="J30" s="188"/>
      <c r="K30" s="188"/>
      <c r="L30" s="188"/>
      <c r="M30" s="188"/>
    </row>
    <row r="31" spans="1:13" x14ac:dyDescent="0.2">
      <c r="A31" s="188"/>
      <c r="B31" s="188"/>
      <c r="C31" s="188"/>
      <c r="D31" s="188"/>
      <c r="E31" s="188"/>
      <c r="F31" s="188"/>
      <c r="G31" s="190"/>
      <c r="H31" s="188"/>
      <c r="I31" s="188"/>
      <c r="J31" s="188"/>
      <c r="K31" s="188"/>
      <c r="L31" s="188"/>
      <c r="M31" s="188"/>
    </row>
    <row r="32" spans="1:13" x14ac:dyDescent="0.2">
      <c r="A32" s="188"/>
      <c r="B32" s="188"/>
      <c r="C32" s="188"/>
      <c r="D32" s="188"/>
      <c r="E32" s="188"/>
      <c r="F32" s="188"/>
      <c r="G32" s="190"/>
      <c r="H32" s="188"/>
      <c r="I32" s="188"/>
      <c r="J32" s="188"/>
      <c r="K32" s="188"/>
      <c r="L32" s="188"/>
      <c r="M32" s="188"/>
    </row>
    <row r="33" spans="1:13" x14ac:dyDescent="0.2">
      <c r="A33" s="188"/>
      <c r="B33" s="188"/>
      <c r="C33" s="188"/>
      <c r="D33" s="188"/>
      <c r="E33" s="188"/>
      <c r="F33" s="188"/>
      <c r="G33" s="190"/>
      <c r="H33" s="188"/>
      <c r="I33" s="188"/>
      <c r="J33" s="188"/>
      <c r="K33" s="188"/>
      <c r="L33" s="188"/>
      <c r="M33" s="188"/>
    </row>
    <row r="34" spans="1:13" x14ac:dyDescent="0.2">
      <c r="A34" s="188"/>
      <c r="B34" s="188"/>
      <c r="C34" s="188"/>
      <c r="D34" s="188"/>
      <c r="E34" s="188"/>
      <c r="F34" s="188"/>
      <c r="G34" s="190"/>
      <c r="H34" s="188"/>
      <c r="I34" s="188"/>
      <c r="J34" s="188"/>
      <c r="K34" s="188"/>
      <c r="L34" s="188"/>
      <c r="M34" s="188"/>
    </row>
    <row r="45" spans="1:13" x14ac:dyDescent="0.2">
      <c r="G45" s="141"/>
    </row>
    <row r="46" spans="1:13" x14ac:dyDescent="0.2">
      <c r="G46" s="141"/>
    </row>
    <row r="47" spans="1:13" x14ac:dyDescent="0.2">
      <c r="G47" s="141"/>
    </row>
    <row r="48" spans="1:13" x14ac:dyDescent="0.2">
      <c r="G48" s="141"/>
    </row>
    <row r="49" spans="7:7" x14ac:dyDescent="0.2">
      <c r="G49" s="141"/>
    </row>
    <row r="50" spans="7:7" x14ac:dyDescent="0.2">
      <c r="G50" s="141"/>
    </row>
    <row r="51" spans="7:7" x14ac:dyDescent="0.2">
      <c r="G51" s="141"/>
    </row>
    <row r="52" spans="7:7" x14ac:dyDescent="0.2">
      <c r="G52" s="141"/>
    </row>
    <row r="53" spans="7:7" x14ac:dyDescent="0.2">
      <c r="G53" s="141"/>
    </row>
    <row r="54" spans="7:7" x14ac:dyDescent="0.2">
      <c r="G54" s="141"/>
    </row>
    <row r="55" spans="7:7" x14ac:dyDescent="0.2">
      <c r="G55" s="141"/>
    </row>
    <row r="56" spans="7:7" x14ac:dyDescent="0.2">
      <c r="G56" s="141"/>
    </row>
    <row r="57" spans="7:7" x14ac:dyDescent="0.2">
      <c r="G57" s="141"/>
    </row>
    <row r="58" spans="7:7" x14ac:dyDescent="0.2">
      <c r="G58" s="141"/>
    </row>
    <row r="59" spans="7:7" x14ac:dyDescent="0.2">
      <c r="G59" s="141"/>
    </row>
    <row r="60" spans="7:7" x14ac:dyDescent="0.2">
      <c r="G60" s="141"/>
    </row>
    <row r="61" spans="7:7" x14ac:dyDescent="0.2">
      <c r="G61" s="141"/>
    </row>
    <row r="62" spans="7:7" x14ac:dyDescent="0.2">
      <c r="G62" s="141"/>
    </row>
    <row r="63" spans="7:7" x14ac:dyDescent="0.2">
      <c r="G63" s="141"/>
    </row>
    <row r="64" spans="7:7" x14ac:dyDescent="0.2">
      <c r="G64" s="141"/>
    </row>
    <row r="65" spans="7:7" x14ac:dyDescent="0.2">
      <c r="G65" s="141"/>
    </row>
    <row r="66" spans="7:7" x14ac:dyDescent="0.2">
      <c r="G66" s="141"/>
    </row>
    <row r="67" spans="7:7" x14ac:dyDescent="0.2">
      <c r="G67" s="141"/>
    </row>
    <row r="68" spans="7:7" x14ac:dyDescent="0.2">
      <c r="G68" s="141"/>
    </row>
    <row r="69" spans="7:7" x14ac:dyDescent="0.2">
      <c r="G69" s="141"/>
    </row>
    <row r="70" spans="7:7" x14ac:dyDescent="0.2">
      <c r="G70" s="141"/>
    </row>
    <row r="71" spans="7:7" x14ac:dyDescent="0.2">
      <c r="G71" s="141"/>
    </row>
    <row r="72" spans="7:7" x14ac:dyDescent="0.2">
      <c r="G72" s="141"/>
    </row>
    <row r="73" spans="7:7" x14ac:dyDescent="0.2">
      <c r="G73" s="141"/>
    </row>
    <row r="74" spans="7:7" x14ac:dyDescent="0.2">
      <c r="G74" s="141"/>
    </row>
    <row r="75" spans="7:7" x14ac:dyDescent="0.2">
      <c r="G75" s="141"/>
    </row>
    <row r="76" spans="7:7" x14ac:dyDescent="0.2">
      <c r="G76" s="141"/>
    </row>
    <row r="77" spans="7:7" x14ac:dyDescent="0.2">
      <c r="G77" s="141"/>
    </row>
    <row r="78" spans="7:7" x14ac:dyDescent="0.2">
      <c r="G78" s="141"/>
    </row>
    <row r="79" spans="7:7" x14ac:dyDescent="0.2">
      <c r="G79" s="141"/>
    </row>
    <row r="80" spans="7:7" x14ac:dyDescent="0.2">
      <c r="G80" s="141"/>
    </row>
    <row r="81" spans="7:7" x14ac:dyDescent="0.2">
      <c r="G81" s="141"/>
    </row>
    <row r="82" spans="7:7" x14ac:dyDescent="0.2">
      <c r="G82" s="141"/>
    </row>
    <row r="83" spans="7:7" x14ac:dyDescent="0.2">
      <c r="G83" s="141"/>
    </row>
    <row r="84" spans="7:7" x14ac:dyDescent="0.2">
      <c r="G84" s="141"/>
    </row>
    <row r="85" spans="7:7" x14ac:dyDescent="0.2">
      <c r="G85" s="141"/>
    </row>
    <row r="86" spans="7:7" x14ac:dyDescent="0.2">
      <c r="G86" s="141"/>
    </row>
    <row r="87" spans="7:7" x14ac:dyDescent="0.2">
      <c r="G87" s="141"/>
    </row>
    <row r="88" spans="7:7" x14ac:dyDescent="0.2">
      <c r="G88" s="141"/>
    </row>
    <row r="89" spans="7:7" x14ac:dyDescent="0.2">
      <c r="G89" s="141"/>
    </row>
    <row r="90" spans="7:7" x14ac:dyDescent="0.2">
      <c r="G90" s="141"/>
    </row>
    <row r="91" spans="7:7" x14ac:dyDescent="0.2">
      <c r="G91" s="141"/>
    </row>
    <row r="92" spans="7:7" x14ac:dyDescent="0.2">
      <c r="G92" s="141"/>
    </row>
    <row r="93" spans="7:7" x14ac:dyDescent="0.2">
      <c r="G93" s="141"/>
    </row>
    <row r="94" spans="7:7" x14ac:dyDescent="0.2">
      <c r="G94" s="141"/>
    </row>
    <row r="95" spans="7:7" x14ac:dyDescent="0.2">
      <c r="G95" s="141"/>
    </row>
    <row r="96" spans="7:7" x14ac:dyDescent="0.2">
      <c r="G96" s="141"/>
    </row>
    <row r="97" spans="7:7" x14ac:dyDescent="0.2">
      <c r="G97" s="141"/>
    </row>
    <row r="98" spans="7:7" x14ac:dyDescent="0.2">
      <c r="G98" s="141"/>
    </row>
    <row r="99" spans="7:7" x14ac:dyDescent="0.2">
      <c r="G99" s="141"/>
    </row>
    <row r="100" spans="7:7" x14ac:dyDescent="0.2">
      <c r="G100" s="141"/>
    </row>
    <row r="101" spans="7:7" x14ac:dyDescent="0.2">
      <c r="G101" s="141"/>
    </row>
    <row r="102" spans="7:7" x14ac:dyDescent="0.2">
      <c r="G102" s="141"/>
    </row>
    <row r="103" spans="7:7" x14ac:dyDescent="0.2">
      <c r="G103" s="141"/>
    </row>
    <row r="104" spans="7:7" x14ac:dyDescent="0.2">
      <c r="G104" s="141"/>
    </row>
    <row r="105" spans="7:7" x14ac:dyDescent="0.2">
      <c r="G105" s="141"/>
    </row>
    <row r="106" spans="7:7" x14ac:dyDescent="0.2">
      <c r="G106" s="141"/>
    </row>
    <row r="107" spans="7:7" x14ac:dyDescent="0.2">
      <c r="G107" s="141"/>
    </row>
    <row r="108" spans="7:7" x14ac:dyDescent="0.2">
      <c r="G108" s="141"/>
    </row>
    <row r="109" spans="7:7" x14ac:dyDescent="0.2">
      <c r="G109" s="141"/>
    </row>
    <row r="110" spans="7:7" x14ac:dyDescent="0.2">
      <c r="G110" s="141"/>
    </row>
    <row r="111" spans="7:7" x14ac:dyDescent="0.2">
      <c r="G111" s="141"/>
    </row>
    <row r="112" spans="7:7" x14ac:dyDescent="0.2">
      <c r="G112" s="141"/>
    </row>
    <row r="113" spans="7:7" x14ac:dyDescent="0.2">
      <c r="G113" s="141"/>
    </row>
    <row r="114" spans="7:7" x14ac:dyDescent="0.2">
      <c r="G114" s="141"/>
    </row>
    <row r="115" spans="7:7" x14ac:dyDescent="0.2">
      <c r="G115" s="141"/>
    </row>
    <row r="116" spans="7:7" x14ac:dyDescent="0.2">
      <c r="G116" s="141"/>
    </row>
    <row r="117" spans="7:7" x14ac:dyDescent="0.2">
      <c r="G117" s="141"/>
    </row>
    <row r="118" spans="7:7" x14ac:dyDescent="0.2">
      <c r="G118" s="141"/>
    </row>
    <row r="119" spans="7:7" x14ac:dyDescent="0.2">
      <c r="G119" s="141"/>
    </row>
    <row r="120" spans="7:7" x14ac:dyDescent="0.2">
      <c r="G120" s="141"/>
    </row>
    <row r="121" spans="7:7" x14ac:dyDescent="0.2">
      <c r="G121" s="141"/>
    </row>
    <row r="122" spans="7:7" x14ac:dyDescent="0.2">
      <c r="G122" s="141"/>
    </row>
    <row r="123" spans="7:7" x14ac:dyDescent="0.2">
      <c r="G123" s="141"/>
    </row>
    <row r="124" spans="7:7" x14ac:dyDescent="0.2">
      <c r="G124" s="141"/>
    </row>
    <row r="125" spans="7:7" x14ac:dyDescent="0.2">
      <c r="G125" s="141"/>
    </row>
    <row r="126" spans="7:7" x14ac:dyDescent="0.2">
      <c r="G126" s="141"/>
    </row>
    <row r="127" spans="7:7" x14ac:dyDescent="0.2">
      <c r="G127" s="141"/>
    </row>
    <row r="128" spans="7:7" x14ac:dyDescent="0.2">
      <c r="G128" s="141"/>
    </row>
    <row r="129" spans="7:7" x14ac:dyDescent="0.2">
      <c r="G129" s="141"/>
    </row>
    <row r="130" spans="7:7" x14ac:dyDescent="0.2">
      <c r="G130" s="141"/>
    </row>
    <row r="131" spans="7:7" x14ac:dyDescent="0.2">
      <c r="G131" s="141"/>
    </row>
    <row r="132" spans="7:7" x14ac:dyDescent="0.2">
      <c r="G132" s="141"/>
    </row>
    <row r="133" spans="7:7" x14ac:dyDescent="0.2">
      <c r="G133" s="141"/>
    </row>
    <row r="134" spans="7:7" x14ac:dyDescent="0.2">
      <c r="G134" s="141"/>
    </row>
    <row r="135" spans="7:7" x14ac:dyDescent="0.2">
      <c r="G135" s="141"/>
    </row>
    <row r="136" spans="7:7" x14ac:dyDescent="0.2">
      <c r="G136" s="141"/>
    </row>
    <row r="137" spans="7:7" x14ac:dyDescent="0.2">
      <c r="G137" s="141"/>
    </row>
    <row r="138" spans="7:7" x14ac:dyDescent="0.2">
      <c r="G138" s="141"/>
    </row>
    <row r="139" spans="7:7" x14ac:dyDescent="0.2">
      <c r="G139" s="141"/>
    </row>
    <row r="140" spans="7:7" x14ac:dyDescent="0.2">
      <c r="G140" s="141"/>
    </row>
    <row r="141" spans="7:7" x14ac:dyDescent="0.2">
      <c r="G141" s="141"/>
    </row>
    <row r="142" spans="7:7" x14ac:dyDescent="0.2">
      <c r="G142" s="141"/>
    </row>
    <row r="143" spans="7:7" x14ac:dyDescent="0.2">
      <c r="G143" s="141"/>
    </row>
    <row r="144" spans="7:7" x14ac:dyDescent="0.2">
      <c r="G144" s="141"/>
    </row>
    <row r="145" spans="7:7" x14ac:dyDescent="0.2">
      <c r="G145" s="141"/>
    </row>
    <row r="146" spans="7:7" x14ac:dyDescent="0.2">
      <c r="G146" s="141"/>
    </row>
    <row r="147" spans="7:7" x14ac:dyDescent="0.2">
      <c r="G147" s="141"/>
    </row>
    <row r="148" spans="7:7" x14ac:dyDescent="0.2">
      <c r="G148" s="141"/>
    </row>
    <row r="149" spans="7:7" x14ac:dyDescent="0.2">
      <c r="G149" s="141"/>
    </row>
    <row r="150" spans="7:7" x14ac:dyDescent="0.2">
      <c r="G150" s="141"/>
    </row>
    <row r="151" spans="7:7" x14ac:dyDescent="0.2">
      <c r="G151" s="141"/>
    </row>
    <row r="152" spans="7:7" x14ac:dyDescent="0.2">
      <c r="G152" s="141"/>
    </row>
    <row r="153" spans="7:7" x14ac:dyDescent="0.2">
      <c r="G153" s="141"/>
    </row>
    <row r="154" spans="7:7" x14ac:dyDescent="0.2">
      <c r="G154" s="141"/>
    </row>
    <row r="155" spans="7:7" x14ac:dyDescent="0.2">
      <c r="G155" s="141"/>
    </row>
    <row r="156" spans="7:7" x14ac:dyDescent="0.2">
      <c r="G156" s="141"/>
    </row>
    <row r="157" spans="7:7" x14ac:dyDescent="0.2">
      <c r="G157" s="141"/>
    </row>
    <row r="158" spans="7:7" x14ac:dyDescent="0.2">
      <c r="G158" s="141"/>
    </row>
    <row r="159" spans="7:7" x14ac:dyDescent="0.2">
      <c r="G159" s="141"/>
    </row>
    <row r="160" spans="7:7" x14ac:dyDescent="0.2">
      <c r="G160" s="141"/>
    </row>
    <row r="161" spans="7:7" x14ac:dyDescent="0.2">
      <c r="G161" s="141"/>
    </row>
    <row r="162" spans="7:7" x14ac:dyDescent="0.2">
      <c r="G162" s="141"/>
    </row>
    <row r="163" spans="7:7" x14ac:dyDescent="0.2">
      <c r="G163" s="141"/>
    </row>
    <row r="164" spans="7:7" x14ac:dyDescent="0.2">
      <c r="G164" s="141"/>
    </row>
    <row r="165" spans="7:7" x14ac:dyDescent="0.2">
      <c r="G165" s="141"/>
    </row>
    <row r="166" spans="7:7" x14ac:dyDescent="0.2">
      <c r="G166" s="141"/>
    </row>
    <row r="167" spans="7:7" x14ac:dyDescent="0.2">
      <c r="G167" s="141"/>
    </row>
    <row r="168" spans="7:7" x14ac:dyDescent="0.2">
      <c r="G168" s="141"/>
    </row>
    <row r="169" spans="7:7" x14ac:dyDescent="0.2">
      <c r="G169" s="141"/>
    </row>
    <row r="170" spans="7:7" x14ac:dyDescent="0.2">
      <c r="G170" s="141"/>
    </row>
    <row r="171" spans="7:7" x14ac:dyDescent="0.2">
      <c r="G171" s="141"/>
    </row>
    <row r="172" spans="7:7" x14ac:dyDescent="0.2">
      <c r="G172" s="141"/>
    </row>
    <row r="173" spans="7:7" x14ac:dyDescent="0.2">
      <c r="G173" s="141"/>
    </row>
    <row r="174" spans="7:7" x14ac:dyDescent="0.2">
      <c r="G174" s="141"/>
    </row>
    <row r="175" spans="7:7" x14ac:dyDescent="0.2">
      <c r="G175" s="141"/>
    </row>
    <row r="176" spans="7:7" x14ac:dyDescent="0.2">
      <c r="G176" s="141"/>
    </row>
    <row r="177" spans="7:7" x14ac:dyDescent="0.2">
      <c r="G177" s="141"/>
    </row>
    <row r="178" spans="7:7" x14ac:dyDescent="0.2">
      <c r="G178" s="141"/>
    </row>
    <row r="179" spans="7:7" x14ac:dyDescent="0.2">
      <c r="G179" s="141"/>
    </row>
    <row r="180" spans="7:7" x14ac:dyDescent="0.2">
      <c r="G180" s="141"/>
    </row>
    <row r="181" spans="7:7" x14ac:dyDescent="0.2">
      <c r="G181" s="141"/>
    </row>
    <row r="182" spans="7:7" x14ac:dyDescent="0.2">
      <c r="G182" s="141"/>
    </row>
    <row r="183" spans="7:7" x14ac:dyDescent="0.2">
      <c r="G183" s="141"/>
    </row>
    <row r="184" spans="7:7" x14ac:dyDescent="0.2">
      <c r="G184" s="141"/>
    </row>
    <row r="185" spans="7:7" x14ac:dyDescent="0.2">
      <c r="G185" s="141"/>
    </row>
    <row r="186" spans="7:7" x14ac:dyDescent="0.2">
      <c r="G186" s="141"/>
    </row>
    <row r="187" spans="7:7" x14ac:dyDescent="0.2">
      <c r="G187" s="141"/>
    </row>
    <row r="188" spans="7:7" x14ac:dyDescent="0.2">
      <c r="G188" s="141"/>
    </row>
    <row r="189" spans="7:7" x14ac:dyDescent="0.2">
      <c r="G189" s="141"/>
    </row>
    <row r="190" spans="7:7" x14ac:dyDescent="0.2">
      <c r="G190" s="141"/>
    </row>
    <row r="191" spans="7:7" x14ac:dyDescent="0.2">
      <c r="G191" s="141"/>
    </row>
    <row r="192" spans="7:7" x14ac:dyDescent="0.2">
      <c r="G192" s="141"/>
    </row>
    <row r="193" spans="7:7" x14ac:dyDescent="0.2">
      <c r="G193" s="141"/>
    </row>
    <row r="194" spans="7:7" x14ac:dyDescent="0.2">
      <c r="G194" s="141"/>
    </row>
    <row r="195" spans="7:7" x14ac:dyDescent="0.2">
      <c r="G195" s="141"/>
    </row>
    <row r="196" spans="7:7" x14ac:dyDescent="0.2">
      <c r="G196" s="141"/>
    </row>
    <row r="197" spans="7:7" x14ac:dyDescent="0.2">
      <c r="G197" s="141"/>
    </row>
    <row r="198" spans="7:7" x14ac:dyDescent="0.2">
      <c r="G198" s="141"/>
    </row>
    <row r="199" spans="7:7" x14ac:dyDescent="0.2">
      <c r="G199" s="141"/>
    </row>
    <row r="200" spans="7:7" x14ac:dyDescent="0.2">
      <c r="G200" s="141"/>
    </row>
    <row r="201" spans="7:7" x14ac:dyDescent="0.2">
      <c r="G201" s="141"/>
    </row>
    <row r="202" spans="7:7" x14ac:dyDescent="0.2">
      <c r="G202" s="141"/>
    </row>
    <row r="203" spans="7:7" x14ac:dyDescent="0.2">
      <c r="G203" s="141"/>
    </row>
  </sheetData>
  <mergeCells count="9">
    <mergeCell ref="A21:B21"/>
    <mergeCell ref="A22:B22"/>
    <mergeCell ref="A23:B23"/>
    <mergeCell ref="A24:C24"/>
    <mergeCell ref="A5:B5"/>
    <mergeCell ref="A6:B6"/>
    <mergeCell ref="A10:B10"/>
    <mergeCell ref="A18:B18"/>
    <mergeCell ref="A19:B19"/>
  </mergeCells>
  <pageMargins left="0.70866141732283472" right="0.70866141732283472" top="0.78740157480314965" bottom="0.78740157480314965" header="0.31496062992125984" footer="0.31496062992125984"/>
  <pageSetup paperSize="9" scale="88" firstPageNumber="24" orientation="landscape" useFirstPageNumber="1" r:id="rId1"/>
  <headerFooter>
    <oddFooter>&amp;L&amp;"-,Kurzíva"Zastupitelstvo Olomouckého kraje 21-12-2012
6. - Rozpočet Olomouckého kraje 2013 - návrh rozpočtu 
Příloha č. 3a): Výdaje odborů (kanceláří)&amp;R&amp;"-,Kurzíva"Strana &amp;P (celkem 118)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18"/>
  <sheetViews>
    <sheetView view="pageBreakPreview" topLeftCell="A190" zoomScaleNormal="100" zoomScaleSheetLayoutView="100" workbookViewId="0">
      <selection activeCell="C222" sqref="C222"/>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345</v>
      </c>
      <c r="F1" s="226" t="s">
        <v>346</v>
      </c>
      <c r="G1" s="226"/>
    </row>
    <row r="3" spans="1:7" x14ac:dyDescent="0.2">
      <c r="A3" s="25" t="s">
        <v>1</v>
      </c>
      <c r="B3" s="25" t="s">
        <v>347</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5" thickTop="1" x14ac:dyDescent="0.2">
      <c r="A9" s="21">
        <v>1014</v>
      </c>
      <c r="B9" s="22">
        <v>51</v>
      </c>
      <c r="C9" s="8" t="s">
        <v>11</v>
      </c>
      <c r="D9" s="9">
        <v>200</v>
      </c>
      <c r="E9" s="9">
        <v>0</v>
      </c>
      <c r="F9" s="96">
        <v>50</v>
      </c>
      <c r="G9" s="10">
        <f t="shared" ref="G9:G29" si="0">F9/D9*100</f>
        <v>25</v>
      </c>
    </row>
    <row r="10" spans="1:7" x14ac:dyDescent="0.2">
      <c r="A10" s="21">
        <v>1019</v>
      </c>
      <c r="B10" s="22">
        <v>51</v>
      </c>
      <c r="C10" s="8" t="s">
        <v>11</v>
      </c>
      <c r="D10" s="9">
        <v>150</v>
      </c>
      <c r="E10" s="9">
        <v>215</v>
      </c>
      <c r="F10" s="96">
        <v>0</v>
      </c>
      <c r="G10" s="10">
        <f t="shared" si="0"/>
        <v>0</v>
      </c>
    </row>
    <row r="11" spans="1:7" x14ac:dyDescent="0.2">
      <c r="A11" s="21">
        <v>1032</v>
      </c>
      <c r="B11" s="22">
        <v>51</v>
      </c>
      <c r="C11" s="121" t="s">
        <v>11</v>
      </c>
      <c r="D11" s="9">
        <v>2</v>
      </c>
      <c r="E11" s="9">
        <v>2</v>
      </c>
      <c r="F11" s="96">
        <v>2</v>
      </c>
      <c r="G11" s="10">
        <f t="shared" si="0"/>
        <v>100</v>
      </c>
    </row>
    <row r="12" spans="1:7" x14ac:dyDescent="0.2">
      <c r="A12" s="21">
        <v>1036</v>
      </c>
      <c r="B12" s="22">
        <v>51</v>
      </c>
      <c r="C12" s="121" t="s">
        <v>11</v>
      </c>
      <c r="D12" s="9">
        <v>105</v>
      </c>
      <c r="E12" s="9">
        <v>98</v>
      </c>
      <c r="F12" s="96">
        <v>105</v>
      </c>
      <c r="G12" s="10">
        <f t="shared" si="0"/>
        <v>100</v>
      </c>
    </row>
    <row r="13" spans="1:7" x14ac:dyDescent="0.2">
      <c r="A13" s="21">
        <v>1037</v>
      </c>
      <c r="B13" s="22">
        <v>51</v>
      </c>
      <c r="C13" s="121" t="s">
        <v>11</v>
      </c>
      <c r="D13" s="9">
        <v>150</v>
      </c>
      <c r="E13" s="9">
        <v>145</v>
      </c>
      <c r="F13" s="96">
        <v>0</v>
      </c>
      <c r="G13" s="10">
        <f t="shared" si="0"/>
        <v>0</v>
      </c>
    </row>
    <row r="14" spans="1:7" ht="15" customHeight="1" x14ac:dyDescent="0.25">
      <c r="A14" s="21"/>
      <c r="B14" s="268" t="s">
        <v>349</v>
      </c>
      <c r="C14" s="228"/>
      <c r="D14" s="124"/>
      <c r="E14" s="9"/>
      <c r="F14" s="96"/>
      <c r="G14" s="10"/>
    </row>
    <row r="15" spans="1:7" x14ac:dyDescent="0.2">
      <c r="A15" s="21">
        <v>1037</v>
      </c>
      <c r="B15" s="22">
        <v>52</v>
      </c>
      <c r="C15" s="98" t="s">
        <v>13</v>
      </c>
      <c r="D15" s="9">
        <v>10000</v>
      </c>
      <c r="E15" s="9">
        <v>10000</v>
      </c>
      <c r="F15" s="96">
        <v>9000</v>
      </c>
      <c r="G15" s="10">
        <f t="shared" si="0"/>
        <v>90</v>
      </c>
    </row>
    <row r="16" spans="1:7" x14ac:dyDescent="0.2">
      <c r="A16" s="21">
        <v>1099</v>
      </c>
      <c r="B16" s="22">
        <v>51</v>
      </c>
      <c r="C16" s="121" t="s">
        <v>11</v>
      </c>
      <c r="D16" s="9">
        <v>500</v>
      </c>
      <c r="E16" s="9">
        <v>312</v>
      </c>
      <c r="F16" s="96">
        <v>50</v>
      </c>
      <c r="G16" s="10">
        <f t="shared" si="0"/>
        <v>10</v>
      </c>
    </row>
    <row r="17" spans="1:8" ht="15" customHeight="1" x14ac:dyDescent="0.25">
      <c r="A17" s="21"/>
      <c r="B17" s="268" t="s">
        <v>350</v>
      </c>
      <c r="C17" s="228"/>
      <c r="D17" s="71"/>
      <c r="E17" s="71"/>
      <c r="F17" s="126"/>
      <c r="G17" s="10"/>
    </row>
    <row r="18" spans="1:8" x14ac:dyDescent="0.2">
      <c r="A18" s="21">
        <v>1099</v>
      </c>
      <c r="B18" s="22">
        <v>54</v>
      </c>
      <c r="C18" s="121" t="s">
        <v>15</v>
      </c>
      <c r="D18" s="9">
        <v>400</v>
      </c>
      <c r="E18" s="9">
        <v>786</v>
      </c>
      <c r="F18" s="96">
        <v>400</v>
      </c>
      <c r="G18" s="10">
        <f t="shared" si="0"/>
        <v>100</v>
      </c>
    </row>
    <row r="19" spans="1:8" x14ac:dyDescent="0.2">
      <c r="A19" s="21"/>
      <c r="B19" s="125" t="s">
        <v>351</v>
      </c>
      <c r="C19" s="121"/>
      <c r="D19" s="9"/>
      <c r="E19" s="9"/>
      <c r="F19" s="96"/>
      <c r="G19" s="10"/>
    </row>
    <row r="20" spans="1:8" ht="28.5" x14ac:dyDescent="0.2">
      <c r="A20" s="21">
        <v>2310</v>
      </c>
      <c r="B20" s="22">
        <v>53</v>
      </c>
      <c r="C20" s="98" t="s">
        <v>14</v>
      </c>
      <c r="D20" s="9">
        <v>5300</v>
      </c>
      <c r="E20" s="9">
        <v>6055</v>
      </c>
      <c r="F20" s="96">
        <v>5000</v>
      </c>
      <c r="G20" s="10">
        <f t="shared" si="0"/>
        <v>94.339622641509436</v>
      </c>
    </row>
    <row r="21" spans="1:8" x14ac:dyDescent="0.2">
      <c r="A21" s="21">
        <v>2369</v>
      </c>
      <c r="B21" s="22">
        <v>51</v>
      </c>
      <c r="C21" s="121" t="s">
        <v>11</v>
      </c>
      <c r="D21" s="9">
        <v>50</v>
      </c>
      <c r="E21" s="9">
        <v>50</v>
      </c>
      <c r="F21" s="96">
        <v>100</v>
      </c>
      <c r="G21" s="10">
        <f t="shared" si="0"/>
        <v>200</v>
      </c>
    </row>
    <row r="22" spans="1:8" ht="28.5" x14ac:dyDescent="0.2">
      <c r="A22" s="21">
        <v>2399</v>
      </c>
      <c r="B22" s="22">
        <v>63</v>
      </c>
      <c r="C22" s="98" t="s">
        <v>352</v>
      </c>
      <c r="D22" s="9">
        <v>1000</v>
      </c>
      <c r="E22" s="9">
        <v>180</v>
      </c>
      <c r="F22" s="96">
        <v>500</v>
      </c>
      <c r="G22" s="10">
        <f t="shared" si="0"/>
        <v>50</v>
      </c>
    </row>
    <row r="23" spans="1:8" x14ac:dyDescent="0.2">
      <c r="A23" s="21">
        <v>3719</v>
      </c>
      <c r="B23" s="22">
        <v>51</v>
      </c>
      <c r="C23" s="121" t="s">
        <v>11</v>
      </c>
      <c r="D23" s="9">
        <v>500</v>
      </c>
      <c r="E23" s="9">
        <v>357</v>
      </c>
      <c r="F23" s="96">
        <v>50</v>
      </c>
      <c r="G23" s="10">
        <f t="shared" si="0"/>
        <v>10</v>
      </c>
    </row>
    <row r="24" spans="1:8" x14ac:dyDescent="0.2">
      <c r="A24" s="21">
        <v>3725</v>
      </c>
      <c r="B24" s="22">
        <v>51</v>
      </c>
      <c r="C24" s="8" t="s">
        <v>11</v>
      </c>
      <c r="D24" s="9">
        <v>700</v>
      </c>
      <c r="E24" s="9">
        <v>1087</v>
      </c>
      <c r="F24" s="96">
        <v>700</v>
      </c>
      <c r="G24" s="10">
        <f t="shared" si="0"/>
        <v>100</v>
      </c>
    </row>
    <row r="25" spans="1:8" x14ac:dyDescent="0.2">
      <c r="A25" s="21">
        <v>3729</v>
      </c>
      <c r="B25" s="22">
        <v>51</v>
      </c>
      <c r="C25" s="8" t="s">
        <v>11</v>
      </c>
      <c r="D25" s="9">
        <v>450</v>
      </c>
      <c r="E25" s="9">
        <v>882</v>
      </c>
      <c r="F25" s="96">
        <v>500</v>
      </c>
      <c r="G25" s="10">
        <f t="shared" si="0"/>
        <v>111.11111111111111</v>
      </c>
    </row>
    <row r="26" spans="1:8" x14ac:dyDescent="0.2">
      <c r="A26" s="21">
        <v>3741</v>
      </c>
      <c r="B26" s="22">
        <v>51</v>
      </c>
      <c r="C26" s="8" t="s">
        <v>15</v>
      </c>
      <c r="D26" s="9">
        <v>250</v>
      </c>
      <c r="E26" s="9">
        <v>252</v>
      </c>
      <c r="F26" s="96">
        <v>250</v>
      </c>
      <c r="G26" s="10">
        <f t="shared" si="0"/>
        <v>100</v>
      </c>
    </row>
    <row r="27" spans="1:8" x14ac:dyDescent="0.2">
      <c r="A27" s="21">
        <v>3742</v>
      </c>
      <c r="B27" s="22">
        <v>51</v>
      </c>
      <c r="C27" s="8" t="s">
        <v>11</v>
      </c>
      <c r="D27" s="9">
        <v>3200</v>
      </c>
      <c r="E27" s="9">
        <v>3193</v>
      </c>
      <c r="F27" s="96">
        <v>3050</v>
      </c>
      <c r="G27" s="10">
        <f t="shared" si="0"/>
        <v>95.3125</v>
      </c>
    </row>
    <row r="28" spans="1:8" ht="15" thickBot="1" x14ac:dyDescent="0.25">
      <c r="A28" s="23">
        <v>3769</v>
      </c>
      <c r="B28" s="24">
        <v>51</v>
      </c>
      <c r="C28" s="8" t="s">
        <v>11</v>
      </c>
      <c r="D28" s="11">
        <v>400</v>
      </c>
      <c r="E28" s="11">
        <v>300</v>
      </c>
      <c r="F28" s="127">
        <v>300</v>
      </c>
      <c r="G28" s="12">
        <f t="shared" si="0"/>
        <v>75</v>
      </c>
    </row>
    <row r="29" spans="1:8" s="16" customFormat="1" ht="16.5" thickTop="1" thickBot="1" x14ac:dyDescent="0.3">
      <c r="A29" s="229" t="s">
        <v>12</v>
      </c>
      <c r="B29" s="230"/>
      <c r="C29" s="231"/>
      <c r="D29" s="52">
        <f>SUM(D9:D28)</f>
        <v>23357</v>
      </c>
      <c r="E29" s="52">
        <f>SUM(E9:E28)</f>
        <v>23914</v>
      </c>
      <c r="F29" s="52">
        <f>SUM(F9:F28)</f>
        <v>20057</v>
      </c>
      <c r="G29" s="53">
        <f t="shared" si="0"/>
        <v>85.871473220019695</v>
      </c>
    </row>
    <row r="30" spans="1:8" ht="15" thickTop="1" x14ac:dyDescent="0.2"/>
    <row r="31" spans="1:8" ht="15" x14ac:dyDescent="0.25">
      <c r="A31" s="27" t="s">
        <v>17</v>
      </c>
    </row>
    <row r="32" spans="1:8" ht="17.25" customHeight="1" thickBot="1" x14ac:dyDescent="0.3">
      <c r="A32" s="39" t="s">
        <v>353</v>
      </c>
      <c r="B32" s="40"/>
      <c r="C32" s="41"/>
      <c r="D32" s="42"/>
      <c r="E32" s="42"/>
      <c r="F32" s="227">
        <v>50</v>
      </c>
      <c r="G32" s="227"/>
      <c r="H32" s="54">
        <f>SUM(F33)</f>
        <v>50</v>
      </c>
    </row>
    <row r="33" spans="1:8" ht="15.75" thickTop="1" x14ac:dyDescent="0.25">
      <c r="A33" s="26" t="s">
        <v>25</v>
      </c>
      <c r="F33" s="222">
        <v>50</v>
      </c>
      <c r="G33" s="223"/>
    </row>
    <row r="34" spans="1:8" x14ac:dyDescent="0.2">
      <c r="A34" s="224" t="s">
        <v>348</v>
      </c>
      <c r="B34" s="225"/>
      <c r="C34" s="225"/>
      <c r="D34" s="225"/>
      <c r="E34" s="225"/>
      <c r="F34" s="225"/>
      <c r="G34" s="225"/>
    </row>
    <row r="35" spans="1:8" ht="14.25" customHeight="1" x14ac:dyDescent="0.2">
      <c r="A35" s="225"/>
      <c r="B35" s="225"/>
      <c r="C35" s="225"/>
      <c r="D35" s="225"/>
      <c r="E35" s="225"/>
      <c r="F35" s="225"/>
      <c r="G35" s="225"/>
    </row>
    <row r="36" spans="1:8" ht="14.25" customHeight="1" x14ac:dyDescent="0.2">
      <c r="A36" s="225"/>
      <c r="B36" s="225"/>
      <c r="C36" s="225"/>
      <c r="D36" s="225"/>
      <c r="E36" s="225"/>
      <c r="F36" s="225"/>
      <c r="G36" s="225"/>
    </row>
    <row r="37" spans="1:8" ht="14.25" customHeight="1" x14ac:dyDescent="0.2">
      <c r="A37" s="225"/>
      <c r="B37" s="225"/>
      <c r="C37" s="225"/>
      <c r="D37" s="225"/>
      <c r="E37" s="225"/>
      <c r="F37" s="225"/>
      <c r="G37" s="225"/>
    </row>
    <row r="38" spans="1:8" ht="14.25" customHeight="1" x14ac:dyDescent="0.25">
      <c r="A38" s="81"/>
      <c r="B38" s="81"/>
      <c r="C38" s="81"/>
      <c r="D38" s="81"/>
      <c r="E38" s="81"/>
      <c r="F38" s="81"/>
      <c r="G38" s="81"/>
    </row>
    <row r="39" spans="1:8" ht="14.25" customHeight="1" x14ac:dyDescent="0.25">
      <c r="A39" s="81"/>
      <c r="B39" s="81"/>
      <c r="C39" s="81"/>
      <c r="D39" s="81"/>
      <c r="E39" s="81"/>
      <c r="F39" s="81"/>
      <c r="G39" s="81"/>
    </row>
    <row r="40" spans="1:8" ht="17.25" customHeight="1" thickBot="1" x14ac:dyDescent="0.3">
      <c r="A40" s="39" t="s">
        <v>354</v>
      </c>
      <c r="B40" s="40"/>
      <c r="C40" s="41"/>
      <c r="D40" s="42"/>
      <c r="E40" s="42"/>
      <c r="F40" s="227">
        <v>2</v>
      </c>
      <c r="G40" s="227"/>
      <c r="H40" s="54">
        <f>SUM(F41)</f>
        <v>2</v>
      </c>
    </row>
    <row r="41" spans="1:8" ht="14.25" customHeight="1" thickTop="1" x14ac:dyDescent="0.25">
      <c r="A41" s="255" t="s">
        <v>355</v>
      </c>
      <c r="B41" s="256"/>
      <c r="C41" s="256"/>
      <c r="D41" s="81"/>
      <c r="E41" s="81"/>
      <c r="F41" s="222">
        <v>2</v>
      </c>
      <c r="G41" s="223"/>
    </row>
    <row r="42" spans="1:8" ht="14.25" customHeight="1" x14ac:dyDescent="0.2">
      <c r="A42" s="247" t="s">
        <v>356</v>
      </c>
      <c r="B42" s="225"/>
      <c r="C42" s="225"/>
      <c r="D42" s="225"/>
      <c r="E42" s="225"/>
      <c r="F42" s="225"/>
      <c r="G42" s="225"/>
    </row>
    <row r="43" spans="1:8" ht="14.25" customHeight="1" x14ac:dyDescent="0.2">
      <c r="A43" s="225"/>
      <c r="B43" s="225"/>
      <c r="C43" s="225"/>
      <c r="D43" s="225"/>
      <c r="E43" s="225"/>
      <c r="F43" s="225"/>
      <c r="G43" s="225"/>
    </row>
    <row r="44" spans="1:8" ht="12.75" customHeight="1" x14ac:dyDescent="0.25">
      <c r="A44" s="122"/>
      <c r="B44" s="81"/>
      <c r="C44" s="81"/>
      <c r="D44" s="81"/>
      <c r="E44" s="81"/>
      <c r="F44" s="81"/>
      <c r="G44" s="81"/>
    </row>
    <row r="45" spans="1:8" ht="14.25" customHeight="1" x14ac:dyDescent="0.25">
      <c r="A45" s="122"/>
      <c r="B45" s="81"/>
      <c r="C45" s="81"/>
      <c r="D45" s="81"/>
      <c r="E45" s="81"/>
      <c r="F45" s="81"/>
      <c r="G45" s="81"/>
    </row>
    <row r="46" spans="1:8" ht="17.25" customHeight="1" thickBot="1" x14ac:dyDescent="0.3">
      <c r="A46" s="39" t="s">
        <v>357</v>
      </c>
      <c r="B46" s="40"/>
      <c r="C46" s="41"/>
      <c r="D46" s="42"/>
      <c r="E46" s="42"/>
      <c r="F46" s="227">
        <v>105</v>
      </c>
      <c r="G46" s="227"/>
      <c r="H46" s="54">
        <f>SUM(F47,F56)</f>
        <v>105</v>
      </c>
    </row>
    <row r="47" spans="1:8" ht="14.25" customHeight="1" thickTop="1" x14ac:dyDescent="0.25">
      <c r="A47" s="122" t="s">
        <v>115</v>
      </c>
      <c r="B47" s="81"/>
      <c r="C47" s="81"/>
      <c r="D47" s="81"/>
      <c r="E47" s="81"/>
      <c r="F47" s="222">
        <v>60</v>
      </c>
      <c r="G47" s="223"/>
    </row>
    <row r="48" spans="1:8" ht="14.25" customHeight="1" x14ac:dyDescent="0.2">
      <c r="A48" s="247" t="s">
        <v>358</v>
      </c>
      <c r="B48" s="225"/>
      <c r="C48" s="225"/>
      <c r="D48" s="225"/>
      <c r="E48" s="225"/>
      <c r="F48" s="225"/>
      <c r="G48" s="225"/>
    </row>
    <row r="49" spans="1:8" ht="14.25" customHeight="1" x14ac:dyDescent="0.2">
      <c r="A49" s="225"/>
      <c r="B49" s="225"/>
      <c r="C49" s="225"/>
      <c r="D49" s="225"/>
      <c r="E49" s="225"/>
      <c r="F49" s="225"/>
      <c r="G49" s="225"/>
    </row>
    <row r="50" spans="1:8" ht="14.25" customHeight="1" x14ac:dyDescent="0.2">
      <c r="A50" s="225"/>
      <c r="B50" s="225"/>
      <c r="C50" s="225"/>
      <c r="D50" s="225"/>
      <c r="E50" s="225"/>
      <c r="F50" s="225"/>
      <c r="G50" s="225"/>
    </row>
    <row r="51" spans="1:8" ht="14.25" customHeight="1" x14ac:dyDescent="0.2">
      <c r="A51" s="225"/>
      <c r="B51" s="225"/>
      <c r="C51" s="225"/>
      <c r="D51" s="225"/>
      <c r="E51" s="225"/>
      <c r="F51" s="225"/>
      <c r="G51" s="225"/>
    </row>
    <row r="52" spans="1:8" ht="14.25" customHeight="1" x14ac:dyDescent="0.2">
      <c r="A52" s="225"/>
      <c r="B52" s="225"/>
      <c r="C52" s="225"/>
      <c r="D52" s="225"/>
      <c r="E52" s="225"/>
      <c r="F52" s="225"/>
      <c r="G52" s="225"/>
    </row>
    <row r="53" spans="1:8" ht="14.25" customHeight="1" x14ac:dyDescent="0.2">
      <c r="A53" s="225"/>
      <c r="B53" s="225"/>
      <c r="C53" s="225"/>
      <c r="D53" s="225"/>
      <c r="E53" s="225"/>
      <c r="F53" s="225"/>
      <c r="G53" s="225"/>
    </row>
    <row r="54" spans="1:8" ht="14.25" customHeight="1" x14ac:dyDescent="0.2">
      <c r="A54" s="225"/>
      <c r="B54" s="225"/>
      <c r="C54" s="225"/>
      <c r="D54" s="225"/>
      <c r="E54" s="225"/>
      <c r="F54" s="225"/>
      <c r="G54" s="225"/>
    </row>
    <row r="55" spans="1:8" ht="14.25" customHeight="1" x14ac:dyDescent="0.25">
      <c r="A55" s="122"/>
      <c r="B55" s="81"/>
      <c r="C55" s="81"/>
      <c r="D55" s="81"/>
      <c r="E55" s="81"/>
      <c r="F55" s="81"/>
      <c r="G55" s="81"/>
    </row>
    <row r="56" spans="1:8" ht="14.25" customHeight="1" x14ac:dyDescent="0.25">
      <c r="A56" s="122" t="s">
        <v>25</v>
      </c>
      <c r="B56" s="81"/>
      <c r="C56" s="81"/>
      <c r="D56" s="81"/>
      <c r="E56" s="81"/>
      <c r="F56" s="222">
        <v>45</v>
      </c>
      <c r="G56" s="223"/>
    </row>
    <row r="57" spans="1:8" ht="14.25" customHeight="1" x14ac:dyDescent="0.2">
      <c r="A57" s="247" t="s">
        <v>359</v>
      </c>
      <c r="B57" s="225"/>
      <c r="C57" s="225"/>
      <c r="D57" s="225"/>
      <c r="E57" s="225"/>
      <c r="F57" s="225"/>
      <c r="G57" s="225"/>
    </row>
    <row r="58" spans="1:8" ht="14.25" customHeight="1" x14ac:dyDescent="0.2">
      <c r="A58" s="225"/>
      <c r="B58" s="225"/>
      <c r="C58" s="225"/>
      <c r="D58" s="225"/>
      <c r="E58" s="225"/>
      <c r="F58" s="225"/>
      <c r="G58" s="225"/>
    </row>
    <row r="59" spans="1:8" ht="14.25" customHeight="1" x14ac:dyDescent="0.25">
      <c r="A59" s="122"/>
      <c r="B59" s="81"/>
      <c r="C59" s="81"/>
      <c r="D59" s="81"/>
      <c r="E59" s="81"/>
      <c r="F59" s="81"/>
      <c r="G59" s="81"/>
    </row>
    <row r="60" spans="1:8" ht="14.25" customHeight="1" x14ac:dyDescent="0.25">
      <c r="A60" s="271" t="s">
        <v>349</v>
      </c>
      <c r="B60" s="228"/>
      <c r="C60" s="228"/>
      <c r="D60" s="81"/>
      <c r="E60" s="81"/>
      <c r="F60" s="81"/>
      <c r="G60" s="81"/>
    </row>
    <row r="61" spans="1:8" ht="15.75" thickBot="1" x14ac:dyDescent="0.3">
      <c r="A61" s="39" t="s">
        <v>360</v>
      </c>
      <c r="B61" s="40"/>
      <c r="C61" s="41"/>
      <c r="D61" s="42"/>
      <c r="E61" s="42"/>
      <c r="F61" s="227">
        <v>9000</v>
      </c>
      <c r="G61" s="227"/>
      <c r="H61" s="54">
        <f>SUM(F62:G63)</f>
        <v>9000</v>
      </c>
    </row>
    <row r="62" spans="1:8" ht="14.25" customHeight="1" thickTop="1" x14ac:dyDescent="0.25">
      <c r="A62" s="26" t="s">
        <v>277</v>
      </c>
      <c r="B62" s="81"/>
      <c r="C62" s="81"/>
      <c r="D62" s="81"/>
      <c r="E62" s="81"/>
      <c r="F62" s="222">
        <v>9000</v>
      </c>
      <c r="G62" s="223"/>
    </row>
    <row r="63" spans="1:8" ht="14.25" customHeight="1" x14ac:dyDescent="0.2">
      <c r="A63" s="272" t="s">
        <v>526</v>
      </c>
      <c r="B63" s="262"/>
      <c r="C63" s="262"/>
      <c r="D63" s="262"/>
      <c r="E63" s="262"/>
      <c r="F63" s="262"/>
      <c r="G63" s="262"/>
    </row>
    <row r="64" spans="1:8" ht="14.25" customHeight="1" x14ac:dyDescent="0.2">
      <c r="A64" s="262"/>
      <c r="B64" s="262"/>
      <c r="C64" s="262"/>
      <c r="D64" s="262"/>
      <c r="E64" s="262"/>
      <c r="F64" s="262"/>
      <c r="G64" s="262"/>
    </row>
    <row r="65" spans="1:8" ht="14.25" customHeight="1" x14ac:dyDescent="0.2">
      <c r="A65" s="262"/>
      <c r="B65" s="262"/>
      <c r="C65" s="262"/>
      <c r="D65" s="262"/>
      <c r="E65" s="262"/>
      <c r="F65" s="262"/>
      <c r="G65" s="262"/>
    </row>
    <row r="66" spans="1:8" ht="14.25" customHeight="1" x14ac:dyDescent="0.2">
      <c r="A66" s="262"/>
      <c r="B66" s="262"/>
      <c r="C66" s="262"/>
      <c r="D66" s="262"/>
      <c r="E66" s="262"/>
      <c r="F66" s="262"/>
      <c r="G66" s="262"/>
    </row>
    <row r="67" spans="1:8" ht="14.25" customHeight="1" x14ac:dyDescent="0.2">
      <c r="A67" s="262"/>
      <c r="B67" s="262"/>
      <c r="C67" s="262"/>
      <c r="D67" s="262"/>
      <c r="E67" s="262"/>
      <c r="F67" s="262"/>
      <c r="G67" s="262"/>
    </row>
    <row r="68" spans="1:8" ht="14.25" customHeight="1" x14ac:dyDescent="0.2">
      <c r="A68" s="262"/>
      <c r="B68" s="262"/>
      <c r="C68" s="262"/>
      <c r="D68" s="262"/>
      <c r="E68" s="262"/>
      <c r="F68" s="262"/>
      <c r="G68" s="262"/>
    </row>
    <row r="69" spans="1:8" ht="14.25" customHeight="1" x14ac:dyDescent="0.2">
      <c r="A69" s="262"/>
      <c r="B69" s="262"/>
      <c r="C69" s="262"/>
      <c r="D69" s="262"/>
      <c r="E69" s="262"/>
      <c r="F69" s="262"/>
      <c r="G69" s="262"/>
    </row>
    <row r="70" spans="1:8" ht="14.25" customHeight="1" x14ac:dyDescent="0.2">
      <c r="A70" s="262"/>
      <c r="B70" s="262"/>
      <c r="C70" s="262"/>
      <c r="D70" s="262"/>
      <c r="E70" s="262"/>
      <c r="F70" s="262"/>
      <c r="G70" s="262"/>
    </row>
    <row r="71" spans="1:8" ht="14.25" customHeight="1" x14ac:dyDescent="0.25">
      <c r="A71" s="70"/>
      <c r="B71" s="70"/>
      <c r="C71" s="70"/>
      <c r="D71" s="70"/>
      <c r="E71" s="70"/>
      <c r="F71" s="70"/>
      <c r="G71" s="70"/>
    </row>
    <row r="72" spans="1:8" ht="14.25" customHeight="1" x14ac:dyDescent="0.25">
      <c r="A72" s="70"/>
      <c r="B72" s="70"/>
      <c r="C72" s="70"/>
      <c r="D72" s="70"/>
      <c r="E72" s="70"/>
      <c r="F72" s="70"/>
      <c r="G72" s="70"/>
    </row>
    <row r="73" spans="1:8" ht="14.25" customHeight="1" x14ac:dyDescent="0.25">
      <c r="A73" s="204"/>
      <c r="B73" s="204"/>
      <c r="C73" s="204"/>
      <c r="D73" s="204"/>
      <c r="E73" s="204"/>
      <c r="F73" s="204"/>
      <c r="G73" s="204"/>
    </row>
    <row r="74" spans="1:8" ht="14.25" customHeight="1" x14ac:dyDescent="0.25">
      <c r="A74" s="204"/>
      <c r="B74" s="204"/>
      <c r="C74" s="204"/>
      <c r="D74" s="204"/>
      <c r="E74" s="204"/>
      <c r="F74" s="204"/>
      <c r="G74" s="204"/>
    </row>
    <row r="75" spans="1:8" ht="17.25" customHeight="1" thickBot="1" x14ac:dyDescent="0.3">
      <c r="A75" s="39" t="s">
        <v>361</v>
      </c>
      <c r="B75" s="40"/>
      <c r="C75" s="41"/>
      <c r="D75" s="42"/>
      <c r="E75" s="42"/>
      <c r="F75" s="227">
        <v>50</v>
      </c>
      <c r="G75" s="227"/>
      <c r="H75" s="54">
        <f>SUM(F76,F196)</f>
        <v>50</v>
      </c>
    </row>
    <row r="76" spans="1:8" ht="14.25" customHeight="1" thickTop="1" x14ac:dyDescent="0.25">
      <c r="A76" s="26" t="s">
        <v>189</v>
      </c>
      <c r="B76" s="70"/>
      <c r="C76" s="70"/>
      <c r="D76" s="70"/>
      <c r="E76" s="70"/>
      <c r="F76" s="222">
        <v>50</v>
      </c>
      <c r="G76" s="223"/>
    </row>
    <row r="77" spans="1:8" ht="14.25" customHeight="1" x14ac:dyDescent="0.2">
      <c r="A77" s="224" t="s">
        <v>362</v>
      </c>
      <c r="B77" s="225"/>
      <c r="C77" s="225"/>
      <c r="D77" s="225"/>
      <c r="E77" s="225"/>
      <c r="F77" s="225"/>
      <c r="G77" s="225"/>
    </row>
    <row r="78" spans="1:8" ht="14.25" customHeight="1" x14ac:dyDescent="0.2">
      <c r="A78" s="225"/>
      <c r="B78" s="225"/>
      <c r="C78" s="225"/>
      <c r="D78" s="225"/>
      <c r="E78" s="225"/>
      <c r="F78" s="225"/>
      <c r="G78" s="225"/>
    </row>
    <row r="79" spans="1:8" ht="14.25" customHeight="1" x14ac:dyDescent="0.25">
      <c r="A79" s="26"/>
      <c r="B79" s="70"/>
      <c r="C79" s="70"/>
      <c r="D79" s="70"/>
      <c r="E79" s="70"/>
      <c r="F79" s="70"/>
      <c r="G79" s="70"/>
    </row>
    <row r="80" spans="1:8" ht="14.25" customHeight="1" x14ac:dyDescent="0.25">
      <c r="A80" s="26"/>
      <c r="B80" s="70"/>
      <c r="C80" s="70"/>
      <c r="D80" s="70"/>
      <c r="E80" s="70"/>
      <c r="F80" s="70"/>
      <c r="G80" s="70"/>
    </row>
    <row r="81" spans="1:8" ht="14.25" customHeight="1" x14ac:dyDescent="0.25">
      <c r="A81" s="269" t="s">
        <v>350</v>
      </c>
      <c r="B81" s="270"/>
      <c r="C81" s="270"/>
      <c r="D81" s="270"/>
      <c r="E81" s="270"/>
      <c r="F81" s="70"/>
      <c r="G81" s="70"/>
    </row>
    <row r="82" spans="1:8" ht="15.75" thickBot="1" x14ac:dyDescent="0.3">
      <c r="A82" s="39" t="s">
        <v>363</v>
      </c>
      <c r="B82" s="40"/>
      <c r="C82" s="41"/>
      <c r="D82" s="42"/>
      <c r="E82" s="42"/>
      <c r="F82" s="227">
        <v>400</v>
      </c>
      <c r="G82" s="227"/>
      <c r="H82" s="54">
        <f>SUM(F83)</f>
        <v>400</v>
      </c>
    </row>
    <row r="83" spans="1:8" ht="15.75" customHeight="1" thickTop="1" x14ac:dyDescent="0.25">
      <c r="A83" s="26" t="s">
        <v>364</v>
      </c>
      <c r="B83" s="70"/>
      <c r="C83" s="70"/>
      <c r="D83" s="70"/>
      <c r="E83" s="70"/>
      <c r="F83" s="222">
        <v>400</v>
      </c>
      <c r="G83" s="223"/>
    </row>
    <row r="84" spans="1:8" x14ac:dyDescent="0.2">
      <c r="A84" s="224" t="s">
        <v>527</v>
      </c>
      <c r="B84" s="225"/>
      <c r="C84" s="225"/>
      <c r="D84" s="225"/>
      <c r="E84" s="225"/>
      <c r="F84" s="225"/>
      <c r="G84" s="225"/>
    </row>
    <row r="85" spans="1:8" x14ac:dyDescent="0.2">
      <c r="A85" s="225"/>
      <c r="B85" s="225"/>
      <c r="C85" s="225"/>
      <c r="D85" s="225"/>
      <c r="E85" s="225"/>
      <c r="F85" s="225"/>
      <c r="G85" s="225"/>
    </row>
    <row r="86" spans="1:8" x14ac:dyDescent="0.2">
      <c r="A86" s="225"/>
      <c r="B86" s="225"/>
      <c r="C86" s="225"/>
      <c r="D86" s="225"/>
      <c r="E86" s="225"/>
      <c r="F86" s="225"/>
      <c r="G86" s="225"/>
    </row>
    <row r="87" spans="1:8" x14ac:dyDescent="0.2">
      <c r="A87" s="225"/>
      <c r="B87" s="225"/>
      <c r="C87" s="225"/>
      <c r="D87" s="225"/>
      <c r="E87" s="225"/>
      <c r="F87" s="225"/>
      <c r="G87" s="225"/>
    </row>
    <row r="88" spans="1:8" x14ac:dyDescent="0.2">
      <c r="A88" s="225"/>
      <c r="B88" s="225"/>
      <c r="C88" s="225"/>
      <c r="D88" s="225"/>
      <c r="E88" s="225"/>
      <c r="F88" s="225"/>
      <c r="G88" s="225"/>
    </row>
    <row r="89" spans="1:8" x14ac:dyDescent="0.2">
      <c r="A89" s="225"/>
      <c r="B89" s="225"/>
      <c r="C89" s="225"/>
      <c r="D89" s="225"/>
      <c r="E89" s="225"/>
      <c r="F89" s="225"/>
      <c r="G89" s="225"/>
    </row>
    <row r="90" spans="1:8" x14ac:dyDescent="0.2">
      <c r="A90" s="225"/>
      <c r="B90" s="225"/>
      <c r="C90" s="225"/>
      <c r="D90" s="225"/>
      <c r="E90" s="225"/>
      <c r="F90" s="225"/>
      <c r="G90" s="225"/>
    </row>
    <row r="91" spans="1:8" ht="15" x14ac:dyDescent="0.25">
      <c r="A91" s="69"/>
      <c r="B91" s="70"/>
      <c r="C91" s="70"/>
      <c r="D91" s="70"/>
      <c r="E91" s="70"/>
      <c r="F91" s="70"/>
      <c r="G91" s="70"/>
    </row>
    <row r="92" spans="1:8" ht="15" x14ac:dyDescent="0.25">
      <c r="A92" s="69"/>
      <c r="B92" s="70"/>
      <c r="C92" s="70"/>
      <c r="D92" s="70"/>
      <c r="E92" s="70"/>
      <c r="F92" s="70"/>
      <c r="G92" s="70"/>
    </row>
    <row r="93" spans="1:8" ht="15" x14ac:dyDescent="0.25">
      <c r="A93" s="125" t="s">
        <v>351</v>
      </c>
      <c r="B93" s="123"/>
      <c r="C93" s="123"/>
      <c r="D93" s="123"/>
      <c r="E93" s="70"/>
      <c r="F93" s="70"/>
      <c r="G93" s="70"/>
    </row>
    <row r="94" spans="1:8" ht="31.5" customHeight="1" thickBot="1" x14ac:dyDescent="0.3">
      <c r="A94" s="236" t="s">
        <v>365</v>
      </c>
      <c r="B94" s="237"/>
      <c r="C94" s="237"/>
      <c r="D94" s="237"/>
      <c r="E94" s="237"/>
      <c r="F94" s="227">
        <v>5000</v>
      </c>
      <c r="G94" s="227"/>
      <c r="H94" s="54">
        <f>SUM(F95)</f>
        <v>5000</v>
      </c>
    </row>
    <row r="95" spans="1:8" ht="15.75" thickTop="1" x14ac:dyDescent="0.25">
      <c r="A95" s="26" t="s">
        <v>95</v>
      </c>
      <c r="B95" s="70"/>
      <c r="C95" s="70"/>
      <c r="D95" s="70"/>
      <c r="E95" s="70"/>
      <c r="F95" s="222">
        <v>5000</v>
      </c>
      <c r="G95" s="223"/>
    </row>
    <row r="96" spans="1:8" x14ac:dyDescent="0.2">
      <c r="A96" s="224" t="s">
        <v>528</v>
      </c>
      <c r="B96" s="225"/>
      <c r="C96" s="225"/>
      <c r="D96" s="225"/>
      <c r="E96" s="225"/>
      <c r="F96" s="225"/>
      <c r="G96" s="225"/>
    </row>
    <row r="97" spans="1:7" x14ac:dyDescent="0.2">
      <c r="A97" s="225"/>
      <c r="B97" s="225"/>
      <c r="C97" s="225"/>
      <c r="D97" s="225"/>
      <c r="E97" s="225"/>
      <c r="F97" s="225"/>
      <c r="G97" s="225"/>
    </row>
    <row r="98" spans="1:7" x14ac:dyDescent="0.2">
      <c r="A98" s="225"/>
      <c r="B98" s="225"/>
      <c r="C98" s="225"/>
      <c r="D98" s="225"/>
      <c r="E98" s="225"/>
      <c r="F98" s="225"/>
      <c r="G98" s="225"/>
    </row>
    <row r="99" spans="1:7" x14ac:dyDescent="0.2">
      <c r="A99" s="225"/>
      <c r="B99" s="225"/>
      <c r="C99" s="225"/>
      <c r="D99" s="225"/>
      <c r="E99" s="225"/>
      <c r="F99" s="225"/>
      <c r="G99" s="225"/>
    </row>
    <row r="100" spans="1:7" x14ac:dyDescent="0.2">
      <c r="A100" s="225"/>
      <c r="B100" s="225"/>
      <c r="C100" s="225"/>
      <c r="D100" s="225"/>
      <c r="E100" s="225"/>
      <c r="F100" s="225"/>
      <c r="G100" s="225"/>
    </row>
    <row r="101" spans="1:7" x14ac:dyDescent="0.2">
      <c r="A101" s="225"/>
      <c r="B101" s="225"/>
      <c r="C101" s="225"/>
      <c r="D101" s="225"/>
      <c r="E101" s="225"/>
      <c r="F101" s="225"/>
      <c r="G101" s="225"/>
    </row>
    <row r="102" spans="1:7" x14ac:dyDescent="0.2">
      <c r="A102" s="225"/>
      <c r="B102" s="225"/>
      <c r="C102" s="225"/>
      <c r="D102" s="225"/>
      <c r="E102" s="225"/>
      <c r="F102" s="225"/>
      <c r="G102" s="225"/>
    </row>
    <row r="103" spans="1:7" x14ac:dyDescent="0.2">
      <c r="A103" s="224" t="s">
        <v>366</v>
      </c>
      <c r="B103" s="225"/>
      <c r="C103" s="225"/>
      <c r="D103" s="225"/>
      <c r="E103" s="225"/>
      <c r="F103" s="225"/>
      <c r="G103" s="225"/>
    </row>
    <row r="104" spans="1:7" x14ac:dyDescent="0.2">
      <c r="A104" s="225"/>
      <c r="B104" s="225"/>
      <c r="C104" s="225"/>
      <c r="D104" s="225"/>
      <c r="E104" s="225"/>
      <c r="F104" s="225"/>
      <c r="G104" s="225"/>
    </row>
    <row r="105" spans="1:7" x14ac:dyDescent="0.2">
      <c r="A105" s="225"/>
      <c r="B105" s="225"/>
      <c r="C105" s="225"/>
      <c r="D105" s="225"/>
      <c r="E105" s="225"/>
      <c r="F105" s="225"/>
      <c r="G105" s="225"/>
    </row>
    <row r="106" spans="1:7" x14ac:dyDescent="0.2">
      <c r="A106" s="225"/>
      <c r="B106" s="225"/>
      <c r="C106" s="225"/>
      <c r="D106" s="225"/>
      <c r="E106" s="225"/>
      <c r="F106" s="225"/>
      <c r="G106" s="225"/>
    </row>
    <row r="107" spans="1:7" x14ac:dyDescent="0.2">
      <c r="A107" s="225"/>
      <c r="B107" s="225"/>
      <c r="C107" s="225"/>
      <c r="D107" s="225"/>
      <c r="E107" s="225"/>
      <c r="F107" s="225"/>
      <c r="G107" s="225"/>
    </row>
    <row r="108" spans="1:7" x14ac:dyDescent="0.2">
      <c r="A108" s="225"/>
      <c r="B108" s="225"/>
      <c r="C108" s="225"/>
      <c r="D108" s="225"/>
      <c r="E108" s="225"/>
      <c r="F108" s="225"/>
      <c r="G108" s="225"/>
    </row>
    <row r="109" spans="1:7" x14ac:dyDescent="0.2">
      <c r="A109" s="225"/>
      <c r="B109" s="225"/>
      <c r="C109" s="225"/>
      <c r="D109" s="225"/>
      <c r="E109" s="225"/>
      <c r="F109" s="225"/>
      <c r="G109" s="225"/>
    </row>
    <row r="110" spans="1:7" x14ac:dyDescent="0.2">
      <c r="A110" s="225"/>
      <c r="B110" s="225"/>
      <c r="C110" s="225"/>
      <c r="D110" s="225"/>
      <c r="E110" s="225"/>
      <c r="F110" s="225"/>
      <c r="G110" s="225"/>
    </row>
    <row r="111" spans="1:7" ht="15" x14ac:dyDescent="0.25">
      <c r="A111" s="26"/>
      <c r="B111" s="70"/>
      <c r="C111" s="70"/>
      <c r="D111" s="70"/>
      <c r="E111" s="70"/>
      <c r="F111" s="70"/>
      <c r="G111" s="70"/>
    </row>
    <row r="112" spans="1:7" ht="15" x14ac:dyDescent="0.25">
      <c r="A112" s="26"/>
      <c r="B112" s="70"/>
      <c r="C112" s="70"/>
      <c r="D112" s="70"/>
      <c r="E112" s="70"/>
      <c r="F112" s="70"/>
      <c r="G112" s="70"/>
    </row>
    <row r="113" spans="1:8" ht="17.25" customHeight="1" thickBot="1" x14ac:dyDescent="0.3">
      <c r="A113" s="39" t="s">
        <v>367</v>
      </c>
      <c r="B113" s="40"/>
      <c r="C113" s="41"/>
      <c r="D113" s="42"/>
      <c r="E113" s="42"/>
      <c r="F113" s="227">
        <v>100</v>
      </c>
      <c r="G113" s="227"/>
      <c r="H113" s="54">
        <f>SUM(F114,F229)</f>
        <v>100</v>
      </c>
    </row>
    <row r="114" spans="1:8" ht="15.75" thickTop="1" x14ac:dyDescent="0.25">
      <c r="A114" s="26" t="s">
        <v>23</v>
      </c>
      <c r="B114" s="70"/>
      <c r="C114" s="70"/>
      <c r="D114" s="70"/>
      <c r="E114" s="70"/>
      <c r="F114" s="222">
        <v>100</v>
      </c>
      <c r="G114" s="223"/>
    </row>
    <row r="115" spans="1:8" x14ac:dyDescent="0.2">
      <c r="A115" s="224" t="s">
        <v>368</v>
      </c>
      <c r="B115" s="225"/>
      <c r="C115" s="225"/>
      <c r="D115" s="225"/>
      <c r="E115" s="225"/>
      <c r="F115" s="225"/>
      <c r="G115" s="225"/>
    </row>
    <row r="116" spans="1:8" x14ac:dyDescent="0.2">
      <c r="A116" s="225"/>
      <c r="B116" s="225"/>
      <c r="C116" s="225"/>
      <c r="D116" s="225"/>
      <c r="E116" s="225"/>
      <c r="F116" s="225"/>
      <c r="G116" s="225"/>
    </row>
    <row r="117" spans="1:8" x14ac:dyDescent="0.2">
      <c r="A117" s="225"/>
      <c r="B117" s="225"/>
      <c r="C117" s="225"/>
      <c r="D117" s="225"/>
      <c r="E117" s="225"/>
      <c r="F117" s="225"/>
      <c r="G117" s="225"/>
    </row>
    <row r="118" spans="1:8" ht="15" x14ac:dyDescent="0.25">
      <c r="A118" s="26"/>
      <c r="B118" s="70"/>
      <c r="C118" s="70"/>
      <c r="D118" s="70"/>
      <c r="E118" s="70"/>
      <c r="F118" s="70"/>
      <c r="G118" s="70"/>
    </row>
    <row r="119" spans="1:8" ht="15" x14ac:dyDescent="0.25">
      <c r="A119" s="26"/>
      <c r="B119" s="70"/>
      <c r="C119" s="70"/>
      <c r="D119" s="70"/>
      <c r="E119" s="70"/>
      <c r="F119" s="70"/>
      <c r="G119" s="70"/>
    </row>
    <row r="120" spans="1:8" ht="31.5" customHeight="1" thickBot="1" x14ac:dyDescent="0.3">
      <c r="A120" s="236" t="s">
        <v>369</v>
      </c>
      <c r="B120" s="237"/>
      <c r="C120" s="237"/>
      <c r="D120" s="237"/>
      <c r="E120" s="237"/>
      <c r="F120" s="227">
        <v>500</v>
      </c>
      <c r="G120" s="227"/>
      <c r="H120" s="54">
        <f>SUM(F121)</f>
        <v>500</v>
      </c>
    </row>
    <row r="121" spans="1:8" ht="15.75" thickTop="1" x14ac:dyDescent="0.25">
      <c r="A121" s="26" t="s">
        <v>370</v>
      </c>
      <c r="B121" s="70"/>
      <c r="C121" s="70"/>
      <c r="D121" s="70"/>
      <c r="E121" s="70"/>
      <c r="F121" s="222">
        <v>500</v>
      </c>
      <c r="G121" s="223"/>
    </row>
    <row r="122" spans="1:8" x14ac:dyDescent="0.2">
      <c r="A122" s="261" t="s">
        <v>371</v>
      </c>
      <c r="B122" s="262"/>
      <c r="C122" s="262"/>
      <c r="D122" s="262"/>
      <c r="E122" s="262"/>
      <c r="F122" s="262"/>
      <c r="G122" s="262"/>
    </row>
    <row r="123" spans="1:8" x14ac:dyDescent="0.2">
      <c r="A123" s="262"/>
      <c r="B123" s="262"/>
      <c r="C123" s="262"/>
      <c r="D123" s="262"/>
      <c r="E123" s="262"/>
      <c r="F123" s="262"/>
      <c r="G123" s="262"/>
    </row>
    <row r="124" spans="1:8" x14ac:dyDescent="0.2">
      <c r="A124" s="262"/>
      <c r="B124" s="262"/>
      <c r="C124" s="262"/>
      <c r="D124" s="262"/>
      <c r="E124" s="262"/>
      <c r="F124" s="262"/>
      <c r="G124" s="262"/>
    </row>
    <row r="125" spans="1:8" x14ac:dyDescent="0.2">
      <c r="A125" s="262"/>
      <c r="B125" s="262"/>
      <c r="C125" s="262"/>
      <c r="D125" s="262"/>
      <c r="E125" s="262"/>
      <c r="F125" s="262"/>
      <c r="G125" s="262"/>
    </row>
    <row r="126" spans="1:8" x14ac:dyDescent="0.2">
      <c r="A126" s="262"/>
      <c r="B126" s="262"/>
      <c r="C126" s="262"/>
      <c r="D126" s="262"/>
      <c r="E126" s="262"/>
      <c r="F126" s="262"/>
      <c r="G126" s="262"/>
    </row>
    <row r="127" spans="1:8" x14ac:dyDescent="0.2">
      <c r="A127" s="262"/>
      <c r="B127" s="262"/>
      <c r="C127" s="262"/>
      <c r="D127" s="262"/>
      <c r="E127" s="262"/>
      <c r="F127" s="262"/>
      <c r="G127" s="262"/>
    </row>
    <row r="128" spans="1:8" x14ac:dyDescent="0.2">
      <c r="A128" s="262"/>
      <c r="B128" s="262"/>
      <c r="C128" s="262"/>
      <c r="D128" s="262"/>
      <c r="E128" s="262"/>
      <c r="F128" s="262"/>
      <c r="G128" s="262"/>
    </row>
    <row r="129" spans="1:8" x14ac:dyDescent="0.2">
      <c r="A129" s="262"/>
      <c r="B129" s="262"/>
      <c r="C129" s="262"/>
      <c r="D129" s="262"/>
      <c r="E129" s="262"/>
      <c r="F129" s="262"/>
      <c r="G129" s="262"/>
    </row>
    <row r="130" spans="1:8" x14ac:dyDescent="0.2">
      <c r="A130" s="262"/>
      <c r="B130" s="262"/>
      <c r="C130" s="262"/>
      <c r="D130" s="262"/>
      <c r="E130" s="262"/>
      <c r="F130" s="262"/>
      <c r="G130" s="262"/>
    </row>
    <row r="131" spans="1:8" x14ac:dyDescent="0.2">
      <c r="A131" s="262"/>
      <c r="B131" s="262"/>
      <c r="C131" s="262"/>
      <c r="D131" s="262"/>
      <c r="E131" s="262"/>
      <c r="F131" s="262"/>
      <c r="G131" s="262"/>
    </row>
    <row r="132" spans="1:8" x14ac:dyDescent="0.2">
      <c r="A132" s="262"/>
      <c r="B132" s="262"/>
      <c r="C132" s="262"/>
      <c r="D132" s="262"/>
      <c r="E132" s="262"/>
      <c r="F132" s="262"/>
      <c r="G132" s="262"/>
    </row>
    <row r="133" spans="1:8" x14ac:dyDescent="0.2">
      <c r="A133" s="262"/>
      <c r="B133" s="262"/>
      <c r="C133" s="262"/>
      <c r="D133" s="262"/>
      <c r="E133" s="262"/>
      <c r="F133" s="262"/>
      <c r="G133" s="262"/>
    </row>
    <row r="134" spans="1:8" ht="15" x14ac:dyDescent="0.25">
      <c r="A134" s="26"/>
      <c r="B134" s="70"/>
      <c r="C134" s="70"/>
      <c r="D134" s="70"/>
      <c r="E134" s="70"/>
      <c r="F134" s="70"/>
      <c r="G134" s="70"/>
    </row>
    <row r="135" spans="1:8" ht="8.25" customHeight="1" x14ac:dyDescent="0.25">
      <c r="A135" s="26"/>
      <c r="B135" s="70"/>
      <c r="C135" s="70"/>
      <c r="D135" s="70"/>
      <c r="E135" s="70"/>
      <c r="F135" s="70"/>
      <c r="G135" s="70"/>
    </row>
    <row r="136" spans="1:8" ht="17.25" customHeight="1" thickBot="1" x14ac:dyDescent="0.3">
      <c r="A136" s="39" t="s">
        <v>372</v>
      </c>
      <c r="B136" s="40"/>
      <c r="C136" s="41"/>
      <c r="D136" s="42"/>
      <c r="E136" s="42"/>
      <c r="F136" s="227">
        <v>50</v>
      </c>
      <c r="G136" s="227"/>
      <c r="H136" s="54">
        <f>SUM(F137,F252)</f>
        <v>50</v>
      </c>
    </row>
    <row r="137" spans="1:8" ht="15.75" thickTop="1" x14ac:dyDescent="0.25">
      <c r="A137" s="26" t="s">
        <v>23</v>
      </c>
      <c r="B137" s="70"/>
      <c r="C137" s="70"/>
      <c r="D137" s="70"/>
      <c r="E137" s="70"/>
      <c r="F137" s="222">
        <v>50</v>
      </c>
      <c r="G137" s="223"/>
    </row>
    <row r="138" spans="1:8" x14ac:dyDescent="0.2">
      <c r="A138" s="224" t="s">
        <v>373</v>
      </c>
      <c r="B138" s="225"/>
      <c r="C138" s="225"/>
      <c r="D138" s="225"/>
      <c r="E138" s="225"/>
      <c r="F138" s="225"/>
      <c r="G138" s="225"/>
    </row>
    <row r="139" spans="1:8" x14ac:dyDescent="0.2">
      <c r="A139" s="225"/>
      <c r="B139" s="225"/>
      <c r="C139" s="225"/>
      <c r="D139" s="225"/>
      <c r="E139" s="225"/>
      <c r="F139" s="225"/>
      <c r="G139" s="225"/>
    </row>
    <row r="140" spans="1:8" ht="15" x14ac:dyDescent="0.25">
      <c r="A140" s="26"/>
      <c r="B140" s="70"/>
      <c r="C140" s="70"/>
      <c r="D140" s="70"/>
      <c r="E140" s="70"/>
      <c r="F140" s="70"/>
      <c r="G140" s="70"/>
    </row>
    <row r="141" spans="1:8" ht="8.25" customHeight="1" x14ac:dyDescent="0.25">
      <c r="A141" s="26"/>
      <c r="B141" s="70"/>
      <c r="C141" s="70"/>
      <c r="D141" s="70"/>
      <c r="E141" s="70"/>
      <c r="F141" s="70"/>
      <c r="G141" s="70"/>
    </row>
    <row r="142" spans="1:8" ht="17.25" customHeight="1" thickBot="1" x14ac:dyDescent="0.3">
      <c r="A142" s="39" t="s">
        <v>374</v>
      </c>
      <c r="B142" s="40"/>
      <c r="C142" s="41"/>
      <c r="D142" s="42"/>
      <c r="E142" s="42"/>
      <c r="F142" s="227">
        <v>700</v>
      </c>
      <c r="G142" s="227"/>
      <c r="H142" s="54">
        <f>SUM(F143,F258)</f>
        <v>700</v>
      </c>
    </row>
    <row r="143" spans="1:8" ht="15.75" thickTop="1" x14ac:dyDescent="0.25">
      <c r="A143" s="26" t="s">
        <v>25</v>
      </c>
      <c r="B143" s="70"/>
      <c r="C143" s="70"/>
      <c r="D143" s="70"/>
      <c r="E143" s="70"/>
      <c r="F143" s="222">
        <v>700</v>
      </c>
      <c r="G143" s="223"/>
    </row>
    <row r="144" spans="1:8" x14ac:dyDescent="0.2">
      <c r="A144" s="261" t="s">
        <v>530</v>
      </c>
      <c r="B144" s="262"/>
      <c r="C144" s="262"/>
      <c r="D144" s="262"/>
      <c r="E144" s="262"/>
      <c r="F144" s="262"/>
      <c r="G144" s="262"/>
    </row>
    <row r="145" spans="1:7" x14ac:dyDescent="0.2">
      <c r="A145" s="262"/>
      <c r="B145" s="262"/>
      <c r="C145" s="262"/>
      <c r="D145" s="262"/>
      <c r="E145" s="262"/>
      <c r="F145" s="262"/>
      <c r="G145" s="262"/>
    </row>
    <row r="146" spans="1:7" x14ac:dyDescent="0.2">
      <c r="A146" s="262"/>
      <c r="B146" s="262"/>
      <c r="C146" s="262"/>
      <c r="D146" s="262"/>
      <c r="E146" s="262"/>
      <c r="F146" s="262"/>
      <c r="G146" s="262"/>
    </row>
    <row r="147" spans="1:7" x14ac:dyDescent="0.2">
      <c r="A147" s="262"/>
      <c r="B147" s="262"/>
      <c r="C147" s="262"/>
      <c r="D147" s="262"/>
      <c r="E147" s="262"/>
      <c r="F147" s="262"/>
      <c r="G147" s="262"/>
    </row>
    <row r="148" spans="1:7" x14ac:dyDescent="0.2">
      <c r="A148" s="262"/>
      <c r="B148" s="262"/>
      <c r="C148" s="262"/>
      <c r="D148" s="262"/>
      <c r="E148" s="262"/>
      <c r="F148" s="262"/>
      <c r="G148" s="262"/>
    </row>
    <row r="149" spans="1:7" x14ac:dyDescent="0.2">
      <c r="A149" s="262"/>
      <c r="B149" s="262"/>
      <c r="C149" s="262"/>
      <c r="D149" s="262"/>
      <c r="E149" s="262"/>
      <c r="F149" s="262"/>
      <c r="G149" s="262"/>
    </row>
    <row r="150" spans="1:7" x14ac:dyDescent="0.2">
      <c r="A150" s="262"/>
      <c r="B150" s="262"/>
      <c r="C150" s="262"/>
      <c r="D150" s="262"/>
      <c r="E150" s="262"/>
      <c r="F150" s="262"/>
      <c r="G150" s="262"/>
    </row>
    <row r="151" spans="1:7" x14ac:dyDescent="0.2">
      <c r="A151" s="224" t="s">
        <v>531</v>
      </c>
      <c r="B151" s="241"/>
      <c r="C151" s="241"/>
      <c r="D151" s="241"/>
      <c r="E151" s="241"/>
      <c r="F151" s="241"/>
      <c r="G151" s="241"/>
    </row>
    <row r="152" spans="1:7" x14ac:dyDescent="0.2">
      <c r="A152" s="241"/>
      <c r="B152" s="241"/>
      <c r="C152" s="241"/>
      <c r="D152" s="241"/>
      <c r="E152" s="241"/>
      <c r="F152" s="241"/>
      <c r="G152" s="241"/>
    </row>
    <row r="153" spans="1:7" x14ac:dyDescent="0.2">
      <c r="A153" s="241"/>
      <c r="B153" s="241"/>
      <c r="C153" s="241"/>
      <c r="D153" s="241"/>
      <c r="E153" s="241"/>
      <c r="F153" s="241"/>
      <c r="G153" s="241"/>
    </row>
    <row r="154" spans="1:7" x14ac:dyDescent="0.2">
      <c r="A154" s="241"/>
      <c r="B154" s="241"/>
      <c r="C154" s="241"/>
      <c r="D154" s="241"/>
      <c r="E154" s="241"/>
      <c r="F154" s="241"/>
      <c r="G154" s="241"/>
    </row>
    <row r="155" spans="1:7" x14ac:dyDescent="0.2">
      <c r="A155" s="241"/>
      <c r="B155" s="241"/>
      <c r="C155" s="241"/>
      <c r="D155" s="241"/>
      <c r="E155" s="241"/>
      <c r="F155" s="241"/>
      <c r="G155" s="241"/>
    </row>
    <row r="156" spans="1:7" x14ac:dyDescent="0.2">
      <c r="A156" s="241"/>
      <c r="B156" s="241"/>
      <c r="C156" s="241"/>
      <c r="D156" s="241"/>
      <c r="E156" s="241"/>
      <c r="F156" s="241"/>
      <c r="G156" s="241"/>
    </row>
    <row r="157" spans="1:7" x14ac:dyDescent="0.2">
      <c r="A157" s="241"/>
      <c r="B157" s="241"/>
      <c r="C157" s="241"/>
      <c r="D157" s="241"/>
      <c r="E157" s="241"/>
      <c r="F157" s="241"/>
      <c r="G157" s="241"/>
    </row>
    <row r="158" spans="1:7" x14ac:dyDescent="0.2">
      <c r="A158" s="241"/>
      <c r="B158" s="241"/>
      <c r="C158" s="241"/>
      <c r="D158" s="241"/>
      <c r="E158" s="241"/>
      <c r="F158" s="241"/>
      <c r="G158" s="241"/>
    </row>
    <row r="159" spans="1:7" ht="15" x14ac:dyDescent="0.25">
      <c r="A159" s="26"/>
      <c r="B159" s="204"/>
      <c r="C159" s="204"/>
      <c r="D159" s="204"/>
      <c r="E159" s="204"/>
      <c r="F159" s="204"/>
      <c r="G159" s="204"/>
    </row>
    <row r="160" spans="1:7" ht="15" x14ac:dyDescent="0.25">
      <c r="A160" s="26"/>
      <c r="B160" s="70"/>
      <c r="C160" s="70"/>
      <c r="D160" s="70"/>
      <c r="E160" s="70"/>
      <c r="F160" s="70"/>
      <c r="G160" s="70"/>
    </row>
    <row r="161" spans="1:8" ht="17.25" customHeight="1" thickBot="1" x14ac:dyDescent="0.3">
      <c r="A161" s="39" t="s">
        <v>375</v>
      </c>
      <c r="B161" s="40"/>
      <c r="C161" s="41"/>
      <c r="D161" s="42"/>
      <c r="E161" s="42"/>
      <c r="F161" s="227">
        <v>500</v>
      </c>
      <c r="G161" s="227"/>
      <c r="H161" s="54">
        <f>SUM(F162,F276)</f>
        <v>500</v>
      </c>
    </row>
    <row r="162" spans="1:8" ht="15.75" thickTop="1" x14ac:dyDescent="0.25">
      <c r="A162" s="26" t="s">
        <v>23</v>
      </c>
      <c r="B162" s="70"/>
      <c r="C162" s="70"/>
      <c r="D162" s="70"/>
      <c r="E162" s="70"/>
      <c r="F162" s="222">
        <v>500</v>
      </c>
      <c r="G162" s="223"/>
    </row>
    <row r="163" spans="1:8" x14ac:dyDescent="0.2">
      <c r="A163" s="261" t="s">
        <v>529</v>
      </c>
      <c r="B163" s="262"/>
      <c r="C163" s="262"/>
      <c r="D163" s="262"/>
      <c r="E163" s="262"/>
      <c r="F163" s="262"/>
      <c r="G163" s="262"/>
    </row>
    <row r="164" spans="1:8" x14ac:dyDescent="0.2">
      <c r="A164" s="262"/>
      <c r="B164" s="262"/>
      <c r="C164" s="262"/>
      <c r="D164" s="262"/>
      <c r="E164" s="262"/>
      <c r="F164" s="262"/>
      <c r="G164" s="262"/>
    </row>
    <row r="165" spans="1:8" x14ac:dyDescent="0.2">
      <c r="A165" s="262"/>
      <c r="B165" s="262"/>
      <c r="C165" s="262"/>
      <c r="D165" s="262"/>
      <c r="E165" s="262"/>
      <c r="F165" s="262"/>
      <c r="G165" s="262"/>
    </row>
    <row r="166" spans="1:8" x14ac:dyDescent="0.2">
      <c r="A166" s="262"/>
      <c r="B166" s="262"/>
      <c r="C166" s="262"/>
      <c r="D166" s="262"/>
      <c r="E166" s="262"/>
      <c r="F166" s="262"/>
      <c r="G166" s="262"/>
    </row>
    <row r="167" spans="1:8" x14ac:dyDescent="0.2">
      <c r="A167" s="262"/>
      <c r="B167" s="262"/>
      <c r="C167" s="262"/>
      <c r="D167" s="262"/>
      <c r="E167" s="262"/>
      <c r="F167" s="262"/>
      <c r="G167" s="262"/>
    </row>
    <row r="168" spans="1:8" x14ac:dyDescent="0.2">
      <c r="A168" s="262"/>
      <c r="B168" s="262"/>
      <c r="C168" s="262"/>
      <c r="D168" s="262"/>
      <c r="E168" s="262"/>
      <c r="F168" s="262"/>
      <c r="G168" s="262"/>
    </row>
    <row r="169" spans="1:8" x14ac:dyDescent="0.2">
      <c r="A169" s="262"/>
      <c r="B169" s="262"/>
      <c r="C169" s="262"/>
      <c r="D169" s="262"/>
      <c r="E169" s="262"/>
      <c r="F169" s="262"/>
      <c r="G169" s="262"/>
    </row>
    <row r="170" spans="1:8" x14ac:dyDescent="0.2">
      <c r="A170" s="262"/>
      <c r="B170" s="262"/>
      <c r="C170" s="262"/>
      <c r="D170" s="262"/>
      <c r="E170" s="262"/>
      <c r="F170" s="262"/>
      <c r="G170" s="262"/>
    </row>
    <row r="171" spans="1:8" x14ac:dyDescent="0.2">
      <c r="A171" s="262"/>
      <c r="B171" s="262"/>
      <c r="C171" s="262"/>
      <c r="D171" s="262"/>
      <c r="E171" s="262"/>
      <c r="F171" s="262"/>
      <c r="G171" s="262"/>
    </row>
    <row r="172" spans="1:8" x14ac:dyDescent="0.2">
      <c r="A172" s="262"/>
      <c r="B172" s="262"/>
      <c r="C172" s="262"/>
      <c r="D172" s="262"/>
      <c r="E172" s="262"/>
      <c r="F172" s="262"/>
      <c r="G172" s="262"/>
    </row>
    <row r="173" spans="1:8" x14ac:dyDescent="0.2">
      <c r="A173" s="262"/>
      <c r="B173" s="262"/>
      <c r="C173" s="262"/>
      <c r="D173" s="262"/>
      <c r="E173" s="262"/>
      <c r="F173" s="262"/>
      <c r="G173" s="262"/>
    </row>
    <row r="174" spans="1:8" x14ac:dyDescent="0.2">
      <c r="A174" s="262"/>
      <c r="B174" s="262"/>
      <c r="C174" s="262"/>
      <c r="D174" s="262"/>
      <c r="E174" s="262"/>
      <c r="F174" s="262"/>
      <c r="G174" s="262"/>
    </row>
    <row r="175" spans="1:8" x14ac:dyDescent="0.2">
      <c r="A175" s="262"/>
      <c r="B175" s="262"/>
      <c r="C175" s="262"/>
      <c r="D175" s="262"/>
      <c r="E175" s="262"/>
      <c r="F175" s="262"/>
      <c r="G175" s="262"/>
    </row>
    <row r="176" spans="1:8" x14ac:dyDescent="0.2">
      <c r="A176" s="262"/>
      <c r="B176" s="262"/>
      <c r="C176" s="262"/>
      <c r="D176" s="262"/>
      <c r="E176" s="262"/>
      <c r="F176" s="262"/>
      <c r="G176" s="262"/>
    </row>
    <row r="177" spans="1:8" x14ac:dyDescent="0.2">
      <c r="A177" s="262"/>
      <c r="B177" s="262"/>
      <c r="C177" s="262"/>
      <c r="D177" s="262"/>
      <c r="E177" s="262"/>
      <c r="F177" s="262"/>
      <c r="G177" s="262"/>
    </row>
    <row r="178" spans="1:8" ht="15" x14ac:dyDescent="0.25">
      <c r="A178" s="26"/>
      <c r="B178" s="204"/>
      <c r="C178" s="204"/>
      <c r="D178" s="204"/>
      <c r="E178" s="204"/>
      <c r="F178" s="204"/>
      <c r="G178" s="204"/>
    </row>
    <row r="179" spans="1:8" ht="15" x14ac:dyDescent="0.25">
      <c r="A179" s="26"/>
      <c r="B179" s="204"/>
      <c r="C179" s="204"/>
      <c r="D179" s="204"/>
      <c r="E179" s="204"/>
      <c r="F179" s="204"/>
      <c r="G179" s="204"/>
    </row>
    <row r="180" spans="1:8" ht="17.25" customHeight="1" thickBot="1" x14ac:dyDescent="0.3">
      <c r="A180" s="39" t="s">
        <v>376</v>
      </c>
      <c r="B180" s="40"/>
      <c r="C180" s="41"/>
      <c r="D180" s="42"/>
      <c r="E180" s="42"/>
      <c r="F180" s="227">
        <v>250</v>
      </c>
      <c r="G180" s="227"/>
      <c r="H180" s="54">
        <f>SUM(F181,F287)</f>
        <v>250</v>
      </c>
    </row>
    <row r="181" spans="1:8" ht="15.75" thickTop="1" x14ac:dyDescent="0.25">
      <c r="A181" s="26" t="s">
        <v>25</v>
      </c>
      <c r="B181" s="70"/>
      <c r="C181" s="70"/>
      <c r="D181" s="70"/>
      <c r="E181" s="70"/>
      <c r="F181" s="222">
        <v>250</v>
      </c>
      <c r="G181" s="223"/>
    </row>
    <row r="182" spans="1:8" x14ac:dyDescent="0.2">
      <c r="A182" s="224" t="s">
        <v>377</v>
      </c>
      <c r="B182" s="225"/>
      <c r="C182" s="225"/>
      <c r="D182" s="225"/>
      <c r="E182" s="225"/>
      <c r="F182" s="225"/>
      <c r="G182" s="225"/>
    </row>
    <row r="183" spans="1:8" x14ac:dyDescent="0.2">
      <c r="A183" s="225"/>
      <c r="B183" s="225"/>
      <c r="C183" s="225"/>
      <c r="D183" s="225"/>
      <c r="E183" s="225"/>
      <c r="F183" s="225"/>
      <c r="G183" s="225"/>
    </row>
    <row r="184" spans="1:8" x14ac:dyDescent="0.2">
      <c r="A184" s="225"/>
      <c r="B184" s="225"/>
      <c r="C184" s="225"/>
      <c r="D184" s="225"/>
      <c r="E184" s="225"/>
      <c r="F184" s="225"/>
      <c r="G184" s="225"/>
    </row>
    <row r="185" spans="1:8" x14ac:dyDescent="0.2">
      <c r="A185" s="225"/>
      <c r="B185" s="225"/>
      <c r="C185" s="225"/>
      <c r="D185" s="225"/>
      <c r="E185" s="225"/>
      <c r="F185" s="225"/>
      <c r="G185" s="225"/>
    </row>
    <row r="186" spans="1:8" x14ac:dyDescent="0.2">
      <c r="A186" s="225"/>
      <c r="B186" s="225"/>
      <c r="C186" s="225"/>
      <c r="D186" s="225"/>
      <c r="E186" s="225"/>
      <c r="F186" s="225"/>
      <c r="G186" s="225"/>
    </row>
    <row r="187" spans="1:8" x14ac:dyDescent="0.2">
      <c r="A187" s="225"/>
      <c r="B187" s="225"/>
      <c r="C187" s="225"/>
      <c r="D187" s="225"/>
      <c r="E187" s="225"/>
      <c r="F187" s="225"/>
      <c r="G187" s="225"/>
    </row>
    <row r="188" spans="1:8" x14ac:dyDescent="0.2">
      <c r="A188" s="225"/>
      <c r="B188" s="225"/>
      <c r="C188" s="225"/>
      <c r="D188" s="225"/>
      <c r="E188" s="225"/>
      <c r="F188" s="225"/>
      <c r="G188" s="225"/>
    </row>
    <row r="189" spans="1:8" x14ac:dyDescent="0.2">
      <c r="A189" s="228"/>
      <c r="B189" s="228"/>
      <c r="C189" s="228"/>
      <c r="D189" s="228"/>
      <c r="E189" s="228"/>
      <c r="F189" s="228"/>
      <c r="G189" s="228"/>
    </row>
    <row r="190" spans="1:8" ht="15" x14ac:dyDescent="0.25">
      <c r="A190" s="26"/>
      <c r="B190" s="70"/>
      <c r="C190" s="70"/>
      <c r="D190" s="70"/>
      <c r="E190" s="70"/>
      <c r="F190" s="70"/>
      <c r="G190" s="70"/>
    </row>
    <row r="191" spans="1:8" ht="15" x14ac:dyDescent="0.25">
      <c r="A191" s="26"/>
      <c r="B191" s="70"/>
      <c r="C191" s="70"/>
      <c r="D191" s="70"/>
      <c r="E191" s="70"/>
      <c r="F191" s="70"/>
      <c r="G191" s="70"/>
    </row>
    <row r="192" spans="1:8" ht="17.25" customHeight="1" thickBot="1" x14ac:dyDescent="0.3">
      <c r="A192" s="39" t="s">
        <v>378</v>
      </c>
      <c r="B192" s="40"/>
      <c r="C192" s="41"/>
      <c r="D192" s="42"/>
      <c r="E192" s="42"/>
      <c r="F192" s="227">
        <v>3050</v>
      </c>
      <c r="G192" s="227"/>
      <c r="H192" s="54">
        <f>SUM(F197,F193)</f>
        <v>3050</v>
      </c>
    </row>
    <row r="193" spans="1:8" ht="15.75" thickTop="1" x14ac:dyDescent="0.25">
      <c r="A193" s="26" t="s">
        <v>23</v>
      </c>
      <c r="B193" s="70"/>
      <c r="C193" s="70"/>
      <c r="D193" s="70"/>
      <c r="E193" s="70"/>
      <c r="F193" s="222">
        <v>150</v>
      </c>
      <c r="G193" s="223"/>
    </row>
    <row r="194" spans="1:8" x14ac:dyDescent="0.2">
      <c r="A194" s="224" t="s">
        <v>379</v>
      </c>
      <c r="B194" s="225"/>
      <c r="C194" s="225"/>
      <c r="D194" s="225"/>
      <c r="E194" s="225"/>
      <c r="F194" s="225"/>
      <c r="G194" s="225"/>
    </row>
    <row r="195" spans="1:8" x14ac:dyDescent="0.2">
      <c r="A195" s="225"/>
      <c r="B195" s="225"/>
      <c r="C195" s="225"/>
      <c r="D195" s="225"/>
      <c r="E195" s="225"/>
      <c r="F195" s="225"/>
      <c r="G195" s="225"/>
    </row>
    <row r="196" spans="1:8" ht="15" x14ac:dyDescent="0.25">
      <c r="A196" s="26"/>
      <c r="F196" s="67"/>
      <c r="G196" s="68"/>
    </row>
    <row r="197" spans="1:8" ht="15" x14ac:dyDescent="0.25">
      <c r="A197" s="26" t="s">
        <v>25</v>
      </c>
      <c r="F197" s="222">
        <v>2900</v>
      </c>
      <c r="G197" s="223"/>
    </row>
    <row r="198" spans="1:8" x14ac:dyDescent="0.2">
      <c r="A198" s="224" t="s">
        <v>380</v>
      </c>
      <c r="B198" s="225"/>
      <c r="C198" s="225"/>
      <c r="D198" s="225"/>
      <c r="E198" s="225"/>
      <c r="F198" s="225"/>
      <c r="G198" s="225"/>
    </row>
    <row r="199" spans="1:8" x14ac:dyDescent="0.2">
      <c r="A199" s="225"/>
      <c r="B199" s="225"/>
      <c r="C199" s="225"/>
      <c r="D199" s="225"/>
      <c r="E199" s="225"/>
      <c r="F199" s="225"/>
      <c r="G199" s="225"/>
    </row>
    <row r="200" spans="1:8" ht="15" x14ac:dyDescent="0.25">
      <c r="A200" s="26"/>
      <c r="F200" s="67"/>
      <c r="G200" s="68"/>
    </row>
    <row r="201" spans="1:8" ht="15" x14ac:dyDescent="0.25">
      <c r="A201" s="26"/>
      <c r="F201" s="67"/>
      <c r="G201" s="68"/>
    </row>
    <row r="202" spans="1:8" ht="17.25" customHeight="1" thickBot="1" x14ac:dyDescent="0.3">
      <c r="A202" s="39" t="s">
        <v>381</v>
      </c>
      <c r="B202" s="40"/>
      <c r="C202" s="41"/>
      <c r="D202" s="42"/>
      <c r="E202" s="42"/>
      <c r="F202" s="227">
        <v>300</v>
      </c>
      <c r="G202" s="227"/>
      <c r="H202" s="54">
        <f>SUM(F203,F214)</f>
        <v>300</v>
      </c>
    </row>
    <row r="203" spans="1:8" ht="15.75" thickTop="1" x14ac:dyDescent="0.25">
      <c r="A203" s="26" t="s">
        <v>23</v>
      </c>
      <c r="B203" s="70"/>
      <c r="C203" s="70"/>
      <c r="D203" s="70"/>
      <c r="E203" s="70"/>
      <c r="F203" s="222">
        <v>280</v>
      </c>
      <c r="G203" s="223"/>
    </row>
    <row r="204" spans="1:8" x14ac:dyDescent="0.2">
      <c r="A204" s="224" t="s">
        <v>382</v>
      </c>
      <c r="B204" s="225"/>
      <c r="C204" s="225"/>
      <c r="D204" s="225"/>
      <c r="E204" s="225"/>
      <c r="F204" s="225"/>
      <c r="G204" s="225"/>
    </row>
    <row r="205" spans="1:8" x14ac:dyDescent="0.2">
      <c r="A205" s="225"/>
      <c r="B205" s="225"/>
      <c r="C205" s="225"/>
      <c r="D205" s="225"/>
      <c r="E205" s="225"/>
      <c r="F205" s="225"/>
      <c r="G205" s="225"/>
    </row>
    <row r="206" spans="1:8" x14ac:dyDescent="0.2">
      <c r="A206" s="225"/>
      <c r="B206" s="225"/>
      <c r="C206" s="225"/>
      <c r="D206" s="225"/>
      <c r="E206" s="225"/>
      <c r="F206" s="225"/>
      <c r="G206" s="225"/>
    </row>
    <row r="207" spans="1:8" x14ac:dyDescent="0.2">
      <c r="A207" s="225"/>
      <c r="B207" s="225"/>
      <c r="C207" s="225"/>
      <c r="D207" s="225"/>
      <c r="E207" s="225"/>
      <c r="F207" s="225"/>
      <c r="G207" s="225"/>
    </row>
    <row r="208" spans="1:8" x14ac:dyDescent="0.2">
      <c r="A208" s="225"/>
      <c r="B208" s="225"/>
      <c r="C208" s="225"/>
      <c r="D208" s="225"/>
      <c r="E208" s="225"/>
      <c r="F208" s="225"/>
      <c r="G208" s="225"/>
    </row>
    <row r="209" spans="1:7" x14ac:dyDescent="0.2">
      <c r="A209" s="225"/>
      <c r="B209" s="225"/>
      <c r="C209" s="225"/>
      <c r="D209" s="225"/>
      <c r="E209" s="225"/>
      <c r="F209" s="225"/>
      <c r="G209" s="225"/>
    </row>
    <row r="210" spans="1:7" x14ac:dyDescent="0.2">
      <c r="A210" s="225"/>
      <c r="B210" s="225"/>
      <c r="C210" s="225"/>
      <c r="D210" s="225"/>
      <c r="E210" s="225"/>
      <c r="F210" s="225"/>
      <c r="G210" s="225"/>
    </row>
    <row r="211" spans="1:7" x14ac:dyDescent="0.2">
      <c r="A211" s="225"/>
      <c r="B211" s="225"/>
      <c r="C211" s="225"/>
      <c r="D211" s="225"/>
      <c r="E211" s="225"/>
      <c r="F211" s="225"/>
      <c r="G211" s="225"/>
    </row>
    <row r="212" spans="1:7" x14ac:dyDescent="0.2">
      <c r="A212" s="225"/>
      <c r="B212" s="225"/>
      <c r="C212" s="225"/>
      <c r="D212" s="225"/>
      <c r="E212" s="225"/>
      <c r="F212" s="225"/>
      <c r="G212" s="225"/>
    </row>
    <row r="213" spans="1:7" ht="15" x14ac:dyDescent="0.25">
      <c r="A213" s="26"/>
      <c r="F213" s="67"/>
      <c r="G213" s="68"/>
    </row>
    <row r="214" spans="1:7" ht="15" x14ac:dyDescent="0.25">
      <c r="A214" s="26" t="s">
        <v>25</v>
      </c>
      <c r="F214" s="222">
        <v>20</v>
      </c>
      <c r="G214" s="223"/>
    </row>
    <row r="215" spans="1:7" x14ac:dyDescent="0.2">
      <c r="A215" s="224" t="s">
        <v>383</v>
      </c>
      <c r="B215" s="225"/>
      <c r="C215" s="225"/>
      <c r="D215" s="225"/>
      <c r="E215" s="225"/>
      <c r="F215" s="225"/>
      <c r="G215" s="225"/>
    </row>
    <row r="216" spans="1:7" x14ac:dyDescent="0.2">
      <c r="A216" s="225"/>
      <c r="B216" s="225"/>
      <c r="C216" s="225"/>
      <c r="D216" s="225"/>
      <c r="E216" s="225"/>
      <c r="F216" s="225"/>
      <c r="G216" s="225"/>
    </row>
    <row r="217" spans="1:7" x14ac:dyDescent="0.2">
      <c r="A217" s="225"/>
      <c r="B217" s="225"/>
      <c r="C217" s="225"/>
      <c r="D217" s="225"/>
      <c r="E217" s="225"/>
      <c r="F217" s="225"/>
      <c r="G217" s="225"/>
    </row>
    <row r="218" spans="1:7" ht="15" x14ac:dyDescent="0.25">
      <c r="A218" s="26"/>
      <c r="F218" s="67"/>
      <c r="G218" s="68"/>
    </row>
  </sheetData>
  <mergeCells count="62">
    <mergeCell ref="F192:G192"/>
    <mergeCell ref="F193:G193"/>
    <mergeCell ref="F214:G214"/>
    <mergeCell ref="A215:G217"/>
    <mergeCell ref="A194:G195"/>
    <mergeCell ref="F197:G197"/>
    <mergeCell ref="A198:G199"/>
    <mergeCell ref="F202:G202"/>
    <mergeCell ref="F203:G203"/>
    <mergeCell ref="A204:G212"/>
    <mergeCell ref="A163:G177"/>
    <mergeCell ref="A151:G158"/>
    <mergeCell ref="F180:G180"/>
    <mergeCell ref="F181:G181"/>
    <mergeCell ref="A182:G189"/>
    <mergeCell ref="A144:G150"/>
    <mergeCell ref="F161:G161"/>
    <mergeCell ref="F162:G162"/>
    <mergeCell ref="A120:E120"/>
    <mergeCell ref="F120:G120"/>
    <mergeCell ref="F121:G121"/>
    <mergeCell ref="A122:G133"/>
    <mergeCell ref="F136:G136"/>
    <mergeCell ref="F137:G137"/>
    <mergeCell ref="A138:G139"/>
    <mergeCell ref="F142:G142"/>
    <mergeCell ref="F143:G143"/>
    <mergeCell ref="A103:G110"/>
    <mergeCell ref="F113:G113"/>
    <mergeCell ref="F114:G114"/>
    <mergeCell ref="A115:G117"/>
    <mergeCell ref="A57:G58"/>
    <mergeCell ref="A60:C60"/>
    <mergeCell ref="A63:G70"/>
    <mergeCell ref="F75:G75"/>
    <mergeCell ref="F76:G76"/>
    <mergeCell ref="A77:G78"/>
    <mergeCell ref="F82:G82"/>
    <mergeCell ref="A96:G102"/>
    <mergeCell ref="A41:C41"/>
    <mergeCell ref="F41:G41"/>
    <mergeCell ref="A42:G43"/>
    <mergeCell ref="F46:G46"/>
    <mergeCell ref="F47:G47"/>
    <mergeCell ref="A48:G54"/>
    <mergeCell ref="A84:G90"/>
    <mergeCell ref="A94:E94"/>
    <mergeCell ref="F94:G94"/>
    <mergeCell ref="F95:G95"/>
    <mergeCell ref="A81:E81"/>
    <mergeCell ref="F83:G83"/>
    <mergeCell ref="F61:G61"/>
    <mergeCell ref="F62:G62"/>
    <mergeCell ref="F56:G56"/>
    <mergeCell ref="A34:G37"/>
    <mergeCell ref="F40:G40"/>
    <mergeCell ref="F1:G1"/>
    <mergeCell ref="A29:C29"/>
    <mergeCell ref="F32:G32"/>
    <mergeCell ref="F33:G33"/>
    <mergeCell ref="B14:C14"/>
    <mergeCell ref="B17:C17"/>
  </mergeCells>
  <pageMargins left="0.70866141732283472" right="0.70866141732283472" top="0.78740157480314965" bottom="0.78740157480314965" header="0.31496062992125984" footer="0.31496062992125984"/>
  <pageSetup paperSize="9" scale="66" firstPageNumber="44"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42"/>
  <sheetViews>
    <sheetView view="pageBreakPreview" topLeftCell="A115" zoomScaleNormal="100" zoomScaleSheetLayoutView="100" workbookViewId="0">
      <selection activeCell="A128" sqref="A128:G131"/>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459</v>
      </c>
      <c r="F1" s="226" t="s">
        <v>460</v>
      </c>
      <c r="G1" s="226"/>
    </row>
    <row r="3" spans="1:7" x14ac:dyDescent="0.2">
      <c r="A3" s="25" t="s">
        <v>1</v>
      </c>
      <c r="B3" s="25" t="s">
        <v>461</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5" thickTop="1" x14ac:dyDescent="0.2">
      <c r="A9" s="21">
        <v>3269</v>
      </c>
      <c r="B9" s="22">
        <v>51</v>
      </c>
      <c r="C9" s="8" t="s">
        <v>11</v>
      </c>
      <c r="D9" s="9">
        <v>14794</v>
      </c>
      <c r="E9" s="9">
        <v>13979</v>
      </c>
      <c r="F9" s="9">
        <v>15034</v>
      </c>
      <c r="G9" s="10">
        <f t="shared" ref="G9:G17" si="0">F9/D9*100</f>
        <v>101.6222793024199</v>
      </c>
    </row>
    <row r="10" spans="1:7" x14ac:dyDescent="0.2">
      <c r="A10" s="21">
        <v>3269</v>
      </c>
      <c r="B10" s="22">
        <v>54</v>
      </c>
      <c r="C10" s="8" t="s">
        <v>15</v>
      </c>
      <c r="D10" s="9">
        <v>435</v>
      </c>
      <c r="E10" s="9">
        <v>435</v>
      </c>
      <c r="F10" s="9">
        <v>435</v>
      </c>
      <c r="G10" s="10">
        <f t="shared" si="0"/>
        <v>100</v>
      </c>
    </row>
    <row r="11" spans="1:7" ht="28.5" x14ac:dyDescent="0.2">
      <c r="A11" s="21">
        <v>3299</v>
      </c>
      <c r="B11" s="22">
        <v>53</v>
      </c>
      <c r="C11" s="98" t="s">
        <v>14</v>
      </c>
      <c r="D11" s="9">
        <v>8800</v>
      </c>
      <c r="E11" s="9">
        <v>8800</v>
      </c>
      <c r="F11" s="9">
        <v>6600</v>
      </c>
      <c r="G11" s="10">
        <f t="shared" si="0"/>
        <v>75</v>
      </c>
    </row>
    <row r="12" spans="1:7" x14ac:dyDescent="0.2">
      <c r="A12" s="21">
        <v>3299</v>
      </c>
      <c r="B12" s="22">
        <v>54</v>
      </c>
      <c r="C12" s="8" t="s">
        <v>15</v>
      </c>
      <c r="D12" s="9">
        <v>2000</v>
      </c>
      <c r="E12" s="9">
        <v>1636</v>
      </c>
      <c r="F12" s="9">
        <v>2000</v>
      </c>
      <c r="G12" s="10">
        <f t="shared" si="0"/>
        <v>100</v>
      </c>
    </row>
    <row r="13" spans="1:7" x14ac:dyDescent="0.2">
      <c r="A13" s="21">
        <v>3299</v>
      </c>
      <c r="B13" s="22">
        <v>63</v>
      </c>
      <c r="C13" s="14" t="s">
        <v>79</v>
      </c>
      <c r="D13" s="9">
        <v>15000</v>
      </c>
      <c r="E13" s="9">
        <v>15000</v>
      </c>
      <c r="F13" s="9">
        <v>10500</v>
      </c>
      <c r="G13" s="10">
        <f t="shared" si="0"/>
        <v>70</v>
      </c>
    </row>
    <row r="14" spans="1:7" x14ac:dyDescent="0.2">
      <c r="A14" s="21">
        <v>3419</v>
      </c>
      <c r="B14" s="22">
        <v>52</v>
      </c>
      <c r="C14" s="98" t="s">
        <v>13</v>
      </c>
      <c r="D14" s="9">
        <v>37567</v>
      </c>
      <c r="E14" s="9">
        <v>37567</v>
      </c>
      <c r="F14" s="9">
        <v>33800</v>
      </c>
      <c r="G14" s="10">
        <f t="shared" si="0"/>
        <v>89.972582319588994</v>
      </c>
    </row>
    <row r="15" spans="1:7" x14ac:dyDescent="0.2">
      <c r="A15" s="21">
        <v>3792</v>
      </c>
      <c r="B15" s="22">
        <v>51</v>
      </c>
      <c r="C15" s="8" t="s">
        <v>11</v>
      </c>
      <c r="D15" s="9">
        <v>160</v>
      </c>
      <c r="E15" s="9">
        <v>160</v>
      </c>
      <c r="F15" s="9">
        <v>160</v>
      </c>
      <c r="G15" s="10">
        <f t="shared" si="0"/>
        <v>100</v>
      </c>
    </row>
    <row r="16" spans="1:7" ht="29.25" thickBot="1" x14ac:dyDescent="0.25">
      <c r="A16" s="21">
        <v>3792</v>
      </c>
      <c r="B16" s="22">
        <v>53</v>
      </c>
      <c r="C16" s="98" t="s">
        <v>14</v>
      </c>
      <c r="D16" s="9">
        <v>490</v>
      </c>
      <c r="E16" s="9">
        <v>490</v>
      </c>
      <c r="F16" s="9">
        <v>340</v>
      </c>
      <c r="G16" s="10">
        <f t="shared" ref="G16" si="1">F16/D16*100</f>
        <v>69.387755102040813</v>
      </c>
    </row>
    <row r="17" spans="1:8" s="16" customFormat="1" ht="16.5" thickTop="1" thickBot="1" x14ac:dyDescent="0.3">
      <c r="A17" s="229" t="s">
        <v>12</v>
      </c>
      <c r="B17" s="230"/>
      <c r="C17" s="231"/>
      <c r="D17" s="52">
        <f>SUM(D9:D16)</f>
        <v>79246</v>
      </c>
      <c r="E17" s="52">
        <f t="shared" ref="E17:F17" si="2">SUM(E9:E16)</f>
        <v>78067</v>
      </c>
      <c r="F17" s="52">
        <f t="shared" si="2"/>
        <v>68869</v>
      </c>
      <c r="G17" s="53">
        <f t="shared" si="0"/>
        <v>86.905332761275005</v>
      </c>
    </row>
    <row r="18" spans="1:8" ht="15" thickTop="1" x14ac:dyDescent="0.2"/>
    <row r="19" spans="1:8" ht="15" x14ac:dyDescent="0.25">
      <c r="A19" s="27" t="s">
        <v>17</v>
      </c>
    </row>
    <row r="20" spans="1:8" ht="17.25" customHeight="1" thickBot="1" x14ac:dyDescent="0.3">
      <c r="A20" s="39" t="s">
        <v>467</v>
      </c>
      <c r="B20" s="40"/>
      <c r="C20" s="41"/>
      <c r="D20" s="42"/>
      <c r="E20" s="42"/>
      <c r="F20" s="227">
        <v>15034</v>
      </c>
      <c r="G20" s="227"/>
      <c r="H20" s="54">
        <f>SUM(F21,F27,F33,F37,F97,F109)</f>
        <v>15034</v>
      </c>
    </row>
    <row r="21" spans="1:8" ht="15.75" thickTop="1" x14ac:dyDescent="0.25">
      <c r="A21" s="26" t="s">
        <v>22</v>
      </c>
      <c r="F21" s="222">
        <v>35</v>
      </c>
      <c r="G21" s="223"/>
    </row>
    <row r="22" spans="1:8" x14ac:dyDescent="0.2">
      <c r="A22" s="224" t="s">
        <v>468</v>
      </c>
      <c r="B22" s="225"/>
      <c r="C22" s="225"/>
      <c r="D22" s="225"/>
      <c r="E22" s="225"/>
      <c r="F22" s="225"/>
      <c r="G22" s="225"/>
    </row>
    <row r="23" spans="1:8" x14ac:dyDescent="0.2">
      <c r="A23" s="225"/>
      <c r="B23" s="225"/>
      <c r="C23" s="225"/>
      <c r="D23" s="225"/>
      <c r="E23" s="225"/>
      <c r="F23" s="225"/>
      <c r="G23" s="225"/>
    </row>
    <row r="24" spans="1:8" x14ac:dyDescent="0.2">
      <c r="A24" s="225"/>
      <c r="B24" s="225"/>
      <c r="C24" s="225"/>
      <c r="D24" s="225"/>
      <c r="E24" s="225"/>
      <c r="F24" s="225"/>
      <c r="G24" s="225"/>
    </row>
    <row r="25" spans="1:8" x14ac:dyDescent="0.2">
      <c r="A25" s="225"/>
      <c r="B25" s="225"/>
      <c r="C25" s="225"/>
      <c r="D25" s="225"/>
      <c r="E25" s="225"/>
      <c r="F25" s="225"/>
      <c r="G25" s="225"/>
    </row>
    <row r="26" spans="1:8" ht="15" x14ac:dyDescent="0.25">
      <c r="A26" s="26"/>
      <c r="F26" s="73"/>
      <c r="G26" s="74"/>
    </row>
    <row r="27" spans="1:8" ht="15" x14ac:dyDescent="0.25">
      <c r="A27" s="26" t="s">
        <v>61</v>
      </c>
      <c r="F27" s="222">
        <v>5</v>
      </c>
      <c r="G27" s="223"/>
    </row>
    <row r="28" spans="1:8" x14ac:dyDescent="0.2">
      <c r="A28" s="224" t="s">
        <v>469</v>
      </c>
      <c r="B28" s="225"/>
      <c r="C28" s="225"/>
      <c r="D28" s="225"/>
      <c r="E28" s="225"/>
      <c r="F28" s="225"/>
      <c r="G28" s="225"/>
    </row>
    <row r="29" spans="1:8" x14ac:dyDescent="0.2">
      <c r="A29" s="225"/>
      <c r="B29" s="225"/>
      <c r="C29" s="225"/>
      <c r="D29" s="225"/>
      <c r="E29" s="225"/>
      <c r="F29" s="225"/>
      <c r="G29" s="225"/>
    </row>
    <row r="30" spans="1:8" x14ac:dyDescent="0.2">
      <c r="A30" s="225"/>
      <c r="B30" s="225"/>
      <c r="C30" s="225"/>
      <c r="D30" s="225"/>
      <c r="E30" s="225"/>
      <c r="F30" s="225"/>
      <c r="G30" s="225"/>
    </row>
    <row r="31" spans="1:8" x14ac:dyDescent="0.2">
      <c r="A31" s="228"/>
      <c r="B31" s="228"/>
      <c r="C31" s="228"/>
      <c r="D31" s="228"/>
      <c r="E31" s="228"/>
      <c r="F31" s="228"/>
      <c r="G31" s="228"/>
    </row>
    <row r="32" spans="1:8" ht="15" x14ac:dyDescent="0.25">
      <c r="A32" s="26"/>
      <c r="F32" s="73"/>
      <c r="G32" s="74"/>
    </row>
    <row r="33" spans="1:7" ht="15" x14ac:dyDescent="0.25">
      <c r="A33" s="26" t="s">
        <v>120</v>
      </c>
      <c r="F33" s="222">
        <v>54</v>
      </c>
      <c r="G33" s="223"/>
    </row>
    <row r="34" spans="1:7" x14ac:dyDescent="0.2">
      <c r="A34" s="224" t="s">
        <v>470</v>
      </c>
      <c r="B34" s="225"/>
      <c r="C34" s="225"/>
      <c r="D34" s="225"/>
      <c r="E34" s="225"/>
      <c r="F34" s="225"/>
      <c r="G34" s="225"/>
    </row>
    <row r="35" spans="1:7" x14ac:dyDescent="0.2">
      <c r="A35" s="225"/>
      <c r="B35" s="225"/>
      <c r="C35" s="225"/>
      <c r="D35" s="225"/>
      <c r="E35" s="225"/>
      <c r="F35" s="225"/>
      <c r="G35" s="225"/>
    </row>
    <row r="36" spans="1:7" ht="15" x14ac:dyDescent="0.25">
      <c r="A36" s="26"/>
      <c r="F36" s="73"/>
      <c r="G36" s="74"/>
    </row>
    <row r="37" spans="1:7" ht="15" x14ac:dyDescent="0.25">
      <c r="A37" s="26" t="s">
        <v>25</v>
      </c>
      <c r="F37" s="222">
        <f>13485+540</f>
        <v>14025</v>
      </c>
      <c r="G37" s="223"/>
    </row>
    <row r="38" spans="1:7" x14ac:dyDescent="0.2">
      <c r="A38" s="224" t="s">
        <v>520</v>
      </c>
      <c r="B38" s="225"/>
      <c r="C38" s="225"/>
      <c r="D38" s="225"/>
      <c r="E38" s="225"/>
      <c r="F38" s="225"/>
      <c r="G38" s="225"/>
    </row>
    <row r="39" spans="1:7" x14ac:dyDescent="0.2">
      <c r="A39" s="225"/>
      <c r="B39" s="225"/>
      <c r="C39" s="225"/>
      <c r="D39" s="225"/>
      <c r="E39" s="225"/>
      <c r="F39" s="225"/>
      <c r="G39" s="225"/>
    </row>
    <row r="40" spans="1:7" x14ac:dyDescent="0.2">
      <c r="A40" s="225"/>
      <c r="B40" s="225"/>
      <c r="C40" s="225"/>
      <c r="D40" s="225"/>
      <c r="E40" s="225"/>
      <c r="F40" s="225"/>
      <c r="G40" s="225"/>
    </row>
    <row r="41" spans="1:7" x14ac:dyDescent="0.2">
      <c r="A41" s="225"/>
      <c r="B41" s="225"/>
      <c r="C41" s="225"/>
      <c r="D41" s="225"/>
      <c r="E41" s="225"/>
      <c r="F41" s="225"/>
      <c r="G41" s="225"/>
    </row>
    <row r="42" spans="1:7" x14ac:dyDescent="0.2">
      <c r="A42" s="225"/>
      <c r="B42" s="225"/>
      <c r="C42" s="225"/>
      <c r="D42" s="225"/>
      <c r="E42" s="225"/>
      <c r="F42" s="225"/>
      <c r="G42" s="225"/>
    </row>
    <row r="43" spans="1:7" x14ac:dyDescent="0.2">
      <c r="A43" s="225"/>
      <c r="B43" s="225"/>
      <c r="C43" s="225"/>
      <c r="D43" s="225"/>
      <c r="E43" s="225"/>
      <c r="F43" s="225"/>
      <c r="G43" s="225"/>
    </row>
    <row r="44" spans="1:7" x14ac:dyDescent="0.2">
      <c r="A44" s="225"/>
      <c r="B44" s="225"/>
      <c r="C44" s="225"/>
      <c r="D44" s="225"/>
      <c r="E44" s="225"/>
      <c r="F44" s="225"/>
      <c r="G44" s="225"/>
    </row>
    <row r="45" spans="1:7" x14ac:dyDescent="0.2">
      <c r="A45" s="225"/>
      <c r="B45" s="225"/>
      <c r="C45" s="225"/>
      <c r="D45" s="225"/>
      <c r="E45" s="225"/>
      <c r="F45" s="225"/>
      <c r="G45" s="225"/>
    </row>
    <row r="46" spans="1:7" x14ac:dyDescent="0.2">
      <c r="A46" s="225"/>
      <c r="B46" s="225"/>
      <c r="C46" s="225"/>
      <c r="D46" s="225"/>
      <c r="E46" s="225"/>
      <c r="F46" s="225"/>
      <c r="G46" s="225"/>
    </row>
    <row r="47" spans="1:7" x14ac:dyDescent="0.2">
      <c r="A47" s="225"/>
      <c r="B47" s="225"/>
      <c r="C47" s="225"/>
      <c r="D47" s="225"/>
      <c r="E47" s="225"/>
      <c r="F47" s="225"/>
      <c r="G47" s="225"/>
    </row>
    <row r="48" spans="1:7" x14ac:dyDescent="0.2">
      <c r="A48" s="225"/>
      <c r="B48" s="225"/>
      <c r="C48" s="225"/>
      <c r="D48" s="225"/>
      <c r="E48" s="225"/>
      <c r="F48" s="225"/>
      <c r="G48" s="225"/>
    </row>
    <row r="49" spans="1:7" x14ac:dyDescent="0.2">
      <c r="A49" s="225"/>
      <c r="B49" s="225"/>
      <c r="C49" s="225"/>
      <c r="D49" s="225"/>
      <c r="E49" s="225"/>
      <c r="F49" s="225"/>
      <c r="G49" s="225"/>
    </row>
    <row r="50" spans="1:7" x14ac:dyDescent="0.2">
      <c r="A50" s="225"/>
      <c r="B50" s="225"/>
      <c r="C50" s="225"/>
      <c r="D50" s="225"/>
      <c r="E50" s="225"/>
      <c r="F50" s="225"/>
      <c r="G50" s="225"/>
    </row>
    <row r="51" spans="1:7" x14ac:dyDescent="0.2">
      <c r="A51" s="225"/>
      <c r="B51" s="225"/>
      <c r="C51" s="225"/>
      <c r="D51" s="225"/>
      <c r="E51" s="225"/>
      <c r="F51" s="225"/>
      <c r="G51" s="225"/>
    </row>
    <row r="52" spans="1:7" x14ac:dyDescent="0.2">
      <c r="A52" s="225"/>
      <c r="B52" s="225"/>
      <c r="C52" s="225"/>
      <c r="D52" s="225"/>
      <c r="E52" s="225"/>
      <c r="F52" s="225"/>
      <c r="G52" s="225"/>
    </row>
    <row r="53" spans="1:7" x14ac:dyDescent="0.2">
      <c r="A53" s="225"/>
      <c r="B53" s="225"/>
      <c r="C53" s="225"/>
      <c r="D53" s="225"/>
      <c r="E53" s="225"/>
      <c r="F53" s="225"/>
      <c r="G53" s="225"/>
    </row>
    <row r="54" spans="1:7" x14ac:dyDescent="0.2">
      <c r="A54" s="225"/>
      <c r="B54" s="225"/>
      <c r="C54" s="225"/>
      <c r="D54" s="225"/>
      <c r="E54" s="225"/>
      <c r="F54" s="225"/>
      <c r="G54" s="225"/>
    </row>
    <row r="55" spans="1:7" x14ac:dyDescent="0.2">
      <c r="A55" s="225"/>
      <c r="B55" s="225"/>
      <c r="C55" s="225"/>
      <c r="D55" s="225"/>
      <c r="E55" s="225"/>
      <c r="F55" s="225"/>
      <c r="G55" s="225"/>
    </row>
    <row r="56" spans="1:7" x14ac:dyDescent="0.2">
      <c r="A56" s="225"/>
      <c r="B56" s="225"/>
      <c r="C56" s="225"/>
      <c r="D56" s="225"/>
      <c r="E56" s="225"/>
      <c r="F56" s="225"/>
      <c r="G56" s="225"/>
    </row>
    <row r="57" spans="1:7" x14ac:dyDescent="0.2">
      <c r="A57" s="225"/>
      <c r="B57" s="225"/>
      <c r="C57" s="225"/>
      <c r="D57" s="225"/>
      <c r="E57" s="225"/>
      <c r="F57" s="225"/>
      <c r="G57" s="225"/>
    </row>
    <row r="58" spans="1:7" x14ac:dyDescent="0.2">
      <c r="A58" s="225"/>
      <c r="B58" s="225"/>
      <c r="C58" s="225"/>
      <c r="D58" s="225"/>
      <c r="E58" s="225"/>
      <c r="F58" s="225"/>
      <c r="G58" s="225"/>
    </row>
    <row r="59" spans="1:7" x14ac:dyDescent="0.2">
      <c r="A59" s="225"/>
      <c r="B59" s="225"/>
      <c r="C59" s="225"/>
      <c r="D59" s="225"/>
      <c r="E59" s="225"/>
      <c r="F59" s="225"/>
      <c r="G59" s="225"/>
    </row>
    <row r="60" spans="1:7" x14ac:dyDescent="0.2">
      <c r="A60" s="225"/>
      <c r="B60" s="225"/>
      <c r="C60" s="225"/>
      <c r="D60" s="225"/>
      <c r="E60" s="225"/>
      <c r="F60" s="225"/>
      <c r="G60" s="225"/>
    </row>
    <row r="61" spans="1:7" x14ac:dyDescent="0.2">
      <c r="A61" s="225"/>
      <c r="B61" s="225"/>
      <c r="C61" s="225"/>
      <c r="D61" s="225"/>
      <c r="E61" s="225"/>
      <c r="F61" s="225"/>
      <c r="G61" s="225"/>
    </row>
    <row r="62" spans="1:7" x14ac:dyDescent="0.2">
      <c r="A62" s="225"/>
      <c r="B62" s="225"/>
      <c r="C62" s="225"/>
      <c r="D62" s="225"/>
      <c r="E62" s="225"/>
      <c r="F62" s="225"/>
      <c r="G62" s="225"/>
    </row>
    <row r="63" spans="1:7" x14ac:dyDescent="0.2">
      <c r="A63" s="225"/>
      <c r="B63" s="225"/>
      <c r="C63" s="225"/>
      <c r="D63" s="225"/>
      <c r="E63" s="225"/>
      <c r="F63" s="225"/>
      <c r="G63" s="225"/>
    </row>
    <row r="64" spans="1:7" x14ac:dyDescent="0.2">
      <c r="A64" s="225"/>
      <c r="B64" s="225"/>
      <c r="C64" s="225"/>
      <c r="D64" s="225"/>
      <c r="E64" s="225"/>
      <c r="F64" s="225"/>
      <c r="G64" s="225"/>
    </row>
    <row r="65" spans="1:7" x14ac:dyDescent="0.2">
      <c r="A65" s="225"/>
      <c r="B65" s="225"/>
      <c r="C65" s="225"/>
      <c r="D65" s="225"/>
      <c r="E65" s="225"/>
      <c r="F65" s="225"/>
      <c r="G65" s="225"/>
    </row>
    <row r="66" spans="1:7" x14ac:dyDescent="0.2">
      <c r="A66" s="225"/>
      <c r="B66" s="225"/>
      <c r="C66" s="225"/>
      <c r="D66" s="225"/>
      <c r="E66" s="225"/>
      <c r="F66" s="225"/>
      <c r="G66" s="225"/>
    </row>
    <row r="67" spans="1:7" x14ac:dyDescent="0.2">
      <c r="A67" s="225"/>
      <c r="B67" s="225"/>
      <c r="C67" s="225"/>
      <c r="D67" s="225"/>
      <c r="E67" s="225"/>
      <c r="F67" s="225"/>
      <c r="G67" s="225"/>
    </row>
    <row r="68" spans="1:7" x14ac:dyDescent="0.2">
      <c r="A68" s="225"/>
      <c r="B68" s="225"/>
      <c r="C68" s="225"/>
      <c r="D68" s="225"/>
      <c r="E68" s="225"/>
      <c r="F68" s="225"/>
      <c r="G68" s="225"/>
    </row>
    <row r="69" spans="1:7" x14ac:dyDescent="0.2">
      <c r="A69" s="225"/>
      <c r="B69" s="225"/>
      <c r="C69" s="225"/>
      <c r="D69" s="225"/>
      <c r="E69" s="225"/>
      <c r="F69" s="225"/>
      <c r="G69" s="225"/>
    </row>
    <row r="70" spans="1:7" x14ac:dyDescent="0.2">
      <c r="A70" s="225"/>
      <c r="B70" s="225"/>
      <c r="C70" s="225"/>
      <c r="D70" s="225"/>
      <c r="E70" s="225"/>
      <c r="F70" s="225"/>
      <c r="G70" s="225"/>
    </row>
    <row r="71" spans="1:7" x14ac:dyDescent="0.2">
      <c r="A71" s="225"/>
      <c r="B71" s="225"/>
      <c r="C71" s="225"/>
      <c r="D71" s="225"/>
      <c r="E71" s="225"/>
      <c r="F71" s="225"/>
      <c r="G71" s="225"/>
    </row>
    <row r="72" spans="1:7" ht="15" x14ac:dyDescent="0.25">
      <c r="A72" s="198"/>
      <c r="B72" s="198"/>
      <c r="C72" s="198"/>
      <c r="D72" s="198"/>
      <c r="E72" s="198"/>
      <c r="F72" s="198"/>
      <c r="G72" s="198"/>
    </row>
    <row r="73" spans="1:7" ht="15" x14ac:dyDescent="0.25">
      <c r="A73" s="198"/>
      <c r="B73" s="198"/>
      <c r="C73" s="198"/>
      <c r="D73" s="198"/>
      <c r="E73" s="198"/>
      <c r="F73" s="198"/>
      <c r="G73" s="198"/>
    </row>
    <row r="74" spans="1:7" ht="15" x14ac:dyDescent="0.25">
      <c r="A74" s="198"/>
      <c r="B74" s="198"/>
      <c r="C74" s="198"/>
      <c r="D74" s="198"/>
      <c r="E74" s="198"/>
      <c r="F74" s="198"/>
      <c r="G74" s="198"/>
    </row>
    <row r="75" spans="1:7" ht="14.25" customHeight="1" x14ac:dyDescent="0.25">
      <c r="A75" s="198"/>
      <c r="B75" s="198"/>
      <c r="C75" s="198"/>
      <c r="D75" s="198"/>
      <c r="E75" s="198"/>
      <c r="F75" s="198"/>
      <c r="G75" s="198"/>
    </row>
    <row r="76" spans="1:7" x14ac:dyDescent="0.2">
      <c r="A76" s="261" t="s">
        <v>521</v>
      </c>
      <c r="B76" s="262"/>
      <c r="C76" s="262"/>
      <c r="D76" s="262"/>
      <c r="E76" s="262"/>
      <c r="F76" s="262"/>
      <c r="G76" s="262"/>
    </row>
    <row r="77" spans="1:7" x14ac:dyDescent="0.2">
      <c r="A77" s="262"/>
      <c r="B77" s="262"/>
      <c r="C77" s="262"/>
      <c r="D77" s="262"/>
      <c r="E77" s="262"/>
      <c r="F77" s="262"/>
      <c r="G77" s="262"/>
    </row>
    <row r="78" spans="1:7" x14ac:dyDescent="0.2">
      <c r="A78" s="262"/>
      <c r="B78" s="262"/>
      <c r="C78" s="262"/>
      <c r="D78" s="262"/>
      <c r="E78" s="262"/>
      <c r="F78" s="262"/>
      <c r="G78" s="262"/>
    </row>
    <row r="79" spans="1:7" x14ac:dyDescent="0.2">
      <c r="A79" s="262"/>
      <c r="B79" s="262"/>
      <c r="C79" s="262"/>
      <c r="D79" s="262"/>
      <c r="E79" s="262"/>
      <c r="F79" s="262"/>
      <c r="G79" s="262"/>
    </row>
    <row r="80" spans="1:7" x14ac:dyDescent="0.2">
      <c r="A80" s="262"/>
      <c r="B80" s="262"/>
      <c r="C80" s="262"/>
      <c r="D80" s="262"/>
      <c r="E80" s="262"/>
      <c r="F80" s="262"/>
      <c r="G80" s="262"/>
    </row>
    <row r="81" spans="1:7" x14ac:dyDescent="0.2">
      <c r="A81" s="262"/>
      <c r="B81" s="262"/>
      <c r="C81" s="262"/>
      <c r="D81" s="262"/>
      <c r="E81" s="262"/>
      <c r="F81" s="262"/>
      <c r="G81" s="262"/>
    </row>
    <row r="82" spans="1:7" x14ac:dyDescent="0.2">
      <c r="A82" s="262"/>
      <c r="B82" s="262"/>
      <c r="C82" s="262"/>
      <c r="D82" s="262"/>
      <c r="E82" s="262"/>
      <c r="F82" s="262"/>
      <c r="G82" s="262"/>
    </row>
    <row r="83" spans="1:7" x14ac:dyDescent="0.2">
      <c r="A83" s="262"/>
      <c r="B83" s="262"/>
      <c r="C83" s="262"/>
      <c r="D83" s="262"/>
      <c r="E83" s="262"/>
      <c r="F83" s="262"/>
      <c r="G83" s="262"/>
    </row>
    <row r="84" spans="1:7" x14ac:dyDescent="0.2">
      <c r="A84" s="262"/>
      <c r="B84" s="262"/>
      <c r="C84" s="262"/>
      <c r="D84" s="262"/>
      <c r="E84" s="262"/>
      <c r="F84" s="262"/>
      <c r="G84" s="262"/>
    </row>
    <row r="85" spans="1:7" x14ac:dyDescent="0.2">
      <c r="A85" s="262"/>
      <c r="B85" s="262"/>
      <c r="C85" s="262"/>
      <c r="D85" s="262"/>
      <c r="E85" s="262"/>
      <c r="F85" s="262"/>
      <c r="G85" s="262"/>
    </row>
    <row r="86" spans="1:7" x14ac:dyDescent="0.2">
      <c r="A86" s="262"/>
      <c r="B86" s="262"/>
      <c r="C86" s="262"/>
      <c r="D86" s="262"/>
      <c r="E86" s="262"/>
      <c r="F86" s="262"/>
      <c r="G86" s="262"/>
    </row>
    <row r="87" spans="1:7" x14ac:dyDescent="0.2">
      <c r="A87" s="262"/>
      <c r="B87" s="262"/>
      <c r="C87" s="262"/>
      <c r="D87" s="262"/>
      <c r="E87" s="262"/>
      <c r="F87" s="262"/>
      <c r="G87" s="262"/>
    </row>
    <row r="88" spans="1:7" x14ac:dyDescent="0.2">
      <c r="A88" s="262"/>
      <c r="B88" s="262"/>
      <c r="C88" s="262"/>
      <c r="D88" s="262"/>
      <c r="E88" s="262"/>
      <c r="F88" s="262"/>
      <c r="G88" s="262"/>
    </row>
    <row r="89" spans="1:7" x14ac:dyDescent="0.2">
      <c r="A89" s="262"/>
      <c r="B89" s="262"/>
      <c r="C89" s="262"/>
      <c r="D89" s="262"/>
      <c r="E89" s="262"/>
      <c r="F89" s="262"/>
      <c r="G89" s="262"/>
    </row>
    <row r="90" spans="1:7" x14ac:dyDescent="0.2">
      <c r="A90" s="262"/>
      <c r="B90" s="262"/>
      <c r="C90" s="262"/>
      <c r="D90" s="262"/>
      <c r="E90" s="262"/>
      <c r="F90" s="262"/>
      <c r="G90" s="262"/>
    </row>
    <row r="91" spans="1:7" x14ac:dyDescent="0.2">
      <c r="A91" s="262"/>
      <c r="B91" s="262"/>
      <c r="C91" s="262"/>
      <c r="D91" s="262"/>
      <c r="E91" s="262"/>
      <c r="F91" s="262"/>
      <c r="G91" s="262"/>
    </row>
    <row r="92" spans="1:7" x14ac:dyDescent="0.2">
      <c r="A92" s="262"/>
      <c r="B92" s="262"/>
      <c r="C92" s="262"/>
      <c r="D92" s="262"/>
      <c r="E92" s="262"/>
      <c r="F92" s="262"/>
      <c r="G92" s="262"/>
    </row>
    <row r="93" spans="1:7" x14ac:dyDescent="0.2">
      <c r="A93" s="262"/>
      <c r="B93" s="262"/>
      <c r="C93" s="262"/>
      <c r="D93" s="262"/>
      <c r="E93" s="262"/>
      <c r="F93" s="262"/>
      <c r="G93" s="262"/>
    </row>
    <row r="94" spans="1:7" x14ac:dyDescent="0.2">
      <c r="A94" s="262"/>
      <c r="B94" s="262"/>
      <c r="C94" s="262"/>
      <c r="D94" s="262"/>
      <c r="E94" s="262"/>
      <c r="F94" s="262"/>
      <c r="G94" s="262"/>
    </row>
    <row r="95" spans="1:7" ht="42.75" customHeight="1" x14ac:dyDescent="0.2">
      <c r="A95" s="262"/>
      <c r="B95" s="262"/>
      <c r="C95" s="262"/>
      <c r="D95" s="262"/>
      <c r="E95" s="262"/>
      <c r="F95" s="262"/>
      <c r="G95" s="262"/>
    </row>
    <row r="96" spans="1:7" ht="15" x14ac:dyDescent="0.25">
      <c r="A96" s="1"/>
      <c r="F96" s="73"/>
      <c r="G96" s="74"/>
    </row>
    <row r="97" spans="1:7" ht="15" x14ac:dyDescent="0.25">
      <c r="A97" s="26" t="s">
        <v>65</v>
      </c>
      <c r="F97" s="222">
        <v>115</v>
      </c>
      <c r="G97" s="223"/>
    </row>
    <row r="98" spans="1:7" x14ac:dyDescent="0.2">
      <c r="A98" s="224" t="s">
        <v>473</v>
      </c>
      <c r="B98" s="225"/>
      <c r="C98" s="225"/>
      <c r="D98" s="225"/>
      <c r="E98" s="225"/>
      <c r="F98" s="225"/>
      <c r="G98" s="225"/>
    </row>
    <row r="99" spans="1:7" x14ac:dyDescent="0.2">
      <c r="A99" s="225"/>
      <c r="B99" s="225"/>
      <c r="C99" s="225"/>
      <c r="D99" s="225"/>
      <c r="E99" s="225"/>
      <c r="F99" s="225"/>
      <c r="G99" s="225"/>
    </row>
    <row r="100" spans="1:7" x14ac:dyDescent="0.2">
      <c r="A100" s="225"/>
      <c r="B100" s="225"/>
      <c r="C100" s="225"/>
      <c r="D100" s="225"/>
      <c r="E100" s="225"/>
      <c r="F100" s="225"/>
      <c r="G100" s="225"/>
    </row>
    <row r="101" spans="1:7" x14ac:dyDescent="0.2">
      <c r="A101" s="225"/>
      <c r="B101" s="225"/>
      <c r="C101" s="225"/>
      <c r="D101" s="225"/>
      <c r="E101" s="225"/>
      <c r="F101" s="225"/>
      <c r="G101" s="225"/>
    </row>
    <row r="102" spans="1:7" x14ac:dyDescent="0.2">
      <c r="A102" s="225"/>
      <c r="B102" s="225"/>
      <c r="C102" s="225"/>
      <c r="D102" s="225"/>
      <c r="E102" s="225"/>
      <c r="F102" s="225"/>
      <c r="G102" s="225"/>
    </row>
    <row r="103" spans="1:7" x14ac:dyDescent="0.2">
      <c r="A103" s="225"/>
      <c r="B103" s="225"/>
      <c r="C103" s="225"/>
      <c r="D103" s="225"/>
      <c r="E103" s="225"/>
      <c r="F103" s="225"/>
      <c r="G103" s="225"/>
    </row>
    <row r="104" spans="1:7" x14ac:dyDescent="0.2">
      <c r="A104" s="225"/>
      <c r="B104" s="225"/>
      <c r="C104" s="225"/>
      <c r="D104" s="225"/>
      <c r="E104" s="225"/>
      <c r="F104" s="225"/>
      <c r="G104" s="225"/>
    </row>
    <row r="105" spans="1:7" x14ac:dyDescent="0.2">
      <c r="A105" s="225"/>
      <c r="B105" s="225"/>
      <c r="C105" s="225"/>
      <c r="D105" s="225"/>
      <c r="E105" s="225"/>
      <c r="F105" s="225"/>
      <c r="G105" s="225"/>
    </row>
    <row r="106" spans="1:7" x14ac:dyDescent="0.2">
      <c r="A106" s="225"/>
      <c r="B106" s="225"/>
      <c r="C106" s="225"/>
      <c r="D106" s="225"/>
      <c r="E106" s="225"/>
      <c r="F106" s="225"/>
      <c r="G106" s="225"/>
    </row>
    <row r="107" spans="1:7" x14ac:dyDescent="0.2">
      <c r="A107" s="225"/>
      <c r="B107" s="225"/>
      <c r="C107" s="225"/>
      <c r="D107" s="225"/>
      <c r="E107" s="225"/>
      <c r="F107" s="225"/>
      <c r="G107" s="225"/>
    </row>
    <row r="108" spans="1:7" ht="15" x14ac:dyDescent="0.25">
      <c r="A108" s="1"/>
      <c r="F108" s="73"/>
      <c r="G108" s="74"/>
    </row>
    <row r="109" spans="1:7" ht="15" x14ac:dyDescent="0.25">
      <c r="A109" s="26" t="s">
        <v>471</v>
      </c>
      <c r="F109" s="222">
        <v>800</v>
      </c>
      <c r="G109" s="223"/>
    </row>
    <row r="110" spans="1:7" x14ac:dyDescent="0.2">
      <c r="A110" s="224" t="s">
        <v>472</v>
      </c>
      <c r="B110" s="225"/>
      <c r="C110" s="225"/>
      <c r="D110" s="225"/>
      <c r="E110" s="225"/>
      <c r="F110" s="225"/>
      <c r="G110" s="225"/>
    </row>
    <row r="111" spans="1:7" x14ac:dyDescent="0.2">
      <c r="A111" s="225"/>
      <c r="B111" s="225"/>
      <c r="C111" s="225"/>
      <c r="D111" s="225"/>
      <c r="E111" s="225"/>
      <c r="F111" s="225"/>
      <c r="G111" s="225"/>
    </row>
    <row r="112" spans="1:7" x14ac:dyDescent="0.2">
      <c r="A112" s="228"/>
      <c r="B112" s="228"/>
      <c r="C112" s="228"/>
      <c r="D112" s="228"/>
      <c r="E112" s="228"/>
      <c r="F112" s="228"/>
      <c r="G112" s="228"/>
    </row>
    <row r="113" spans="1:8" ht="15" x14ac:dyDescent="0.25">
      <c r="A113" s="26"/>
      <c r="F113" s="73"/>
      <c r="G113" s="74"/>
    </row>
    <row r="114" spans="1:8" ht="15" x14ac:dyDescent="0.25">
      <c r="A114" s="26"/>
      <c r="F114" s="73"/>
      <c r="G114" s="74"/>
    </row>
    <row r="115" spans="1:8" ht="15" x14ac:dyDescent="0.25">
      <c r="A115" s="273" t="s">
        <v>462</v>
      </c>
      <c r="B115" s="274"/>
      <c r="C115" s="274"/>
      <c r="D115" s="274"/>
      <c r="E115" s="274"/>
      <c r="F115" s="73"/>
      <c r="G115" s="74"/>
    </row>
    <row r="116" spans="1:8" ht="15.75" thickBot="1" x14ac:dyDescent="0.3">
      <c r="A116" s="39" t="s">
        <v>474</v>
      </c>
      <c r="B116" s="40"/>
      <c r="C116" s="41"/>
      <c r="D116" s="42"/>
      <c r="E116" s="42"/>
      <c r="F116" s="227">
        <v>435</v>
      </c>
      <c r="G116" s="227"/>
      <c r="H116" s="54">
        <f>SUM(F117,F127)</f>
        <v>435</v>
      </c>
    </row>
    <row r="117" spans="1:8" ht="15.75" thickTop="1" x14ac:dyDescent="0.25">
      <c r="A117" s="26" t="s">
        <v>475</v>
      </c>
      <c r="F117" s="222">
        <v>400</v>
      </c>
      <c r="G117" s="223"/>
    </row>
    <row r="118" spans="1:8" x14ac:dyDescent="0.2">
      <c r="A118" s="261" t="s">
        <v>476</v>
      </c>
      <c r="B118" s="262"/>
      <c r="C118" s="262"/>
      <c r="D118" s="262"/>
      <c r="E118" s="262"/>
      <c r="F118" s="262"/>
      <c r="G118" s="262"/>
    </row>
    <row r="119" spans="1:8" x14ac:dyDescent="0.2">
      <c r="A119" s="262"/>
      <c r="B119" s="262"/>
      <c r="C119" s="262"/>
      <c r="D119" s="262"/>
      <c r="E119" s="262"/>
      <c r="F119" s="262"/>
      <c r="G119" s="262"/>
    </row>
    <row r="120" spans="1:8" x14ac:dyDescent="0.2">
      <c r="A120" s="262"/>
      <c r="B120" s="262"/>
      <c r="C120" s="262"/>
      <c r="D120" s="262"/>
      <c r="E120" s="262"/>
      <c r="F120" s="262"/>
      <c r="G120" s="262"/>
    </row>
    <row r="121" spans="1:8" x14ac:dyDescent="0.2">
      <c r="A121" s="262"/>
      <c r="B121" s="262"/>
      <c r="C121" s="262"/>
      <c r="D121" s="262"/>
      <c r="E121" s="262"/>
      <c r="F121" s="262"/>
      <c r="G121" s="262"/>
    </row>
    <row r="122" spans="1:8" x14ac:dyDescent="0.2">
      <c r="A122" s="262"/>
      <c r="B122" s="262"/>
      <c r="C122" s="262"/>
      <c r="D122" s="262"/>
      <c r="E122" s="262"/>
      <c r="F122" s="262"/>
      <c r="G122" s="262"/>
    </row>
    <row r="123" spans="1:8" x14ac:dyDescent="0.2">
      <c r="A123" s="262"/>
      <c r="B123" s="262"/>
      <c r="C123" s="262"/>
      <c r="D123" s="262"/>
      <c r="E123" s="262"/>
      <c r="F123" s="262"/>
      <c r="G123" s="262"/>
    </row>
    <row r="124" spans="1:8" x14ac:dyDescent="0.2">
      <c r="A124" s="262"/>
      <c r="B124" s="262"/>
      <c r="C124" s="262"/>
      <c r="D124" s="262"/>
      <c r="E124" s="262"/>
      <c r="F124" s="262"/>
      <c r="G124" s="262"/>
    </row>
    <row r="125" spans="1:8" x14ac:dyDescent="0.2">
      <c r="A125" s="262"/>
      <c r="B125" s="262"/>
      <c r="C125" s="262"/>
      <c r="D125" s="262"/>
      <c r="E125" s="262"/>
      <c r="F125" s="262"/>
      <c r="G125" s="262"/>
    </row>
    <row r="126" spans="1:8" ht="15" x14ac:dyDescent="0.25">
      <c r="A126" s="26"/>
      <c r="F126" s="73"/>
      <c r="G126" s="74"/>
    </row>
    <row r="127" spans="1:8" ht="15" x14ac:dyDescent="0.25">
      <c r="A127" s="26" t="s">
        <v>102</v>
      </c>
      <c r="F127" s="222">
        <v>35</v>
      </c>
      <c r="G127" s="223"/>
    </row>
    <row r="128" spans="1:8" x14ac:dyDescent="0.2">
      <c r="A128" s="224" t="s">
        <v>477</v>
      </c>
      <c r="B128" s="225"/>
      <c r="C128" s="225"/>
      <c r="D128" s="225"/>
      <c r="E128" s="225"/>
      <c r="F128" s="225"/>
      <c r="G128" s="225"/>
    </row>
    <row r="129" spans="1:8" x14ac:dyDescent="0.2">
      <c r="A129" s="225"/>
      <c r="B129" s="225"/>
      <c r="C129" s="225"/>
      <c r="D129" s="225"/>
      <c r="E129" s="225"/>
      <c r="F129" s="225"/>
      <c r="G129" s="225"/>
    </row>
    <row r="130" spans="1:8" x14ac:dyDescent="0.2">
      <c r="A130" s="225"/>
      <c r="B130" s="225"/>
      <c r="C130" s="225"/>
      <c r="D130" s="225"/>
      <c r="E130" s="225"/>
      <c r="F130" s="225"/>
      <c r="G130" s="225"/>
    </row>
    <row r="131" spans="1:8" x14ac:dyDescent="0.2">
      <c r="A131" s="228"/>
      <c r="B131" s="228"/>
      <c r="C131" s="228"/>
      <c r="D131" s="228"/>
      <c r="E131" s="228"/>
      <c r="F131" s="228"/>
      <c r="G131" s="228"/>
    </row>
    <row r="132" spans="1:8" ht="15" x14ac:dyDescent="0.25">
      <c r="A132" s="26"/>
      <c r="F132" s="73"/>
      <c r="G132" s="74"/>
    </row>
    <row r="133" spans="1:8" ht="15" x14ac:dyDescent="0.25">
      <c r="A133" s="26"/>
      <c r="F133" s="73"/>
      <c r="G133" s="74"/>
    </row>
    <row r="134" spans="1:8" ht="31.5" customHeight="1" thickBot="1" x14ac:dyDescent="0.3">
      <c r="A134" s="236" t="s">
        <v>478</v>
      </c>
      <c r="B134" s="237"/>
      <c r="C134" s="237"/>
      <c r="D134" s="237"/>
      <c r="E134" s="237"/>
      <c r="F134" s="227">
        <v>6600</v>
      </c>
      <c r="G134" s="227"/>
      <c r="H134" s="54">
        <f>SUM(F136)</f>
        <v>6600</v>
      </c>
    </row>
    <row r="135" spans="1:8" ht="15.75" thickTop="1" x14ac:dyDescent="0.25">
      <c r="A135" s="266" t="s">
        <v>463</v>
      </c>
      <c r="B135" s="275"/>
      <c r="C135" s="275"/>
      <c r="D135" s="267"/>
      <c r="E135" s="267"/>
      <c r="F135" s="73"/>
      <c r="G135" s="74"/>
    </row>
    <row r="136" spans="1:8" ht="15" x14ac:dyDescent="0.25">
      <c r="A136" s="26" t="s">
        <v>479</v>
      </c>
      <c r="F136" s="222">
        <v>6600</v>
      </c>
      <c r="G136" s="223"/>
    </row>
    <row r="137" spans="1:8" x14ac:dyDescent="0.2">
      <c r="A137" s="224" t="s">
        <v>522</v>
      </c>
      <c r="B137" s="225"/>
      <c r="C137" s="225"/>
      <c r="D137" s="225"/>
      <c r="E137" s="225"/>
      <c r="F137" s="225"/>
      <c r="G137" s="225"/>
    </row>
    <row r="138" spans="1:8" x14ac:dyDescent="0.2">
      <c r="A138" s="225"/>
      <c r="B138" s="225"/>
      <c r="C138" s="225"/>
      <c r="D138" s="225"/>
      <c r="E138" s="225"/>
      <c r="F138" s="225"/>
      <c r="G138" s="225"/>
    </row>
    <row r="139" spans="1:8" x14ac:dyDescent="0.2">
      <c r="A139" s="225"/>
      <c r="B139" s="225"/>
      <c r="C139" s="225"/>
      <c r="D139" s="225"/>
      <c r="E139" s="225"/>
      <c r="F139" s="225"/>
      <c r="G139" s="225"/>
    </row>
    <row r="140" spans="1:8" x14ac:dyDescent="0.2">
      <c r="A140" s="225"/>
      <c r="B140" s="225"/>
      <c r="C140" s="225"/>
      <c r="D140" s="225"/>
      <c r="E140" s="225"/>
      <c r="F140" s="225"/>
      <c r="G140" s="225"/>
    </row>
    <row r="141" spans="1:8" x14ac:dyDescent="0.2">
      <c r="A141" s="225"/>
      <c r="B141" s="225"/>
      <c r="C141" s="225"/>
      <c r="D141" s="225"/>
      <c r="E141" s="225"/>
      <c r="F141" s="225"/>
      <c r="G141" s="225"/>
    </row>
    <row r="142" spans="1:8" x14ac:dyDescent="0.2">
      <c r="A142" s="225"/>
      <c r="B142" s="225"/>
      <c r="C142" s="225"/>
      <c r="D142" s="225"/>
      <c r="E142" s="225"/>
      <c r="F142" s="225"/>
      <c r="G142" s="225"/>
    </row>
    <row r="143" spans="1:8" x14ac:dyDescent="0.2">
      <c r="A143" s="225"/>
      <c r="B143" s="225"/>
      <c r="C143" s="225"/>
      <c r="D143" s="225"/>
      <c r="E143" s="225"/>
      <c r="F143" s="225"/>
      <c r="G143" s="225"/>
    </row>
    <row r="144" spans="1:8" x14ac:dyDescent="0.2">
      <c r="A144" s="225"/>
      <c r="B144" s="225"/>
      <c r="C144" s="225"/>
      <c r="D144" s="225"/>
      <c r="E144" s="225"/>
      <c r="F144" s="225"/>
      <c r="G144" s="225"/>
    </row>
    <row r="145" spans="1:7" x14ac:dyDescent="0.2">
      <c r="A145" s="225"/>
      <c r="B145" s="225"/>
      <c r="C145" s="225"/>
      <c r="D145" s="225"/>
      <c r="E145" s="225"/>
      <c r="F145" s="225"/>
      <c r="G145" s="225"/>
    </row>
    <row r="146" spans="1:7" x14ac:dyDescent="0.2">
      <c r="A146" s="225"/>
      <c r="B146" s="225"/>
      <c r="C146" s="225"/>
      <c r="D146" s="225"/>
      <c r="E146" s="225"/>
      <c r="F146" s="225"/>
      <c r="G146" s="225"/>
    </row>
    <row r="147" spans="1:7" x14ac:dyDescent="0.2">
      <c r="A147" s="225"/>
      <c r="B147" s="225"/>
      <c r="C147" s="225"/>
      <c r="D147" s="225"/>
      <c r="E147" s="225"/>
      <c r="F147" s="225"/>
      <c r="G147" s="225"/>
    </row>
    <row r="148" spans="1:7" x14ac:dyDescent="0.2">
      <c r="A148" s="225"/>
      <c r="B148" s="225"/>
      <c r="C148" s="225"/>
      <c r="D148" s="225"/>
      <c r="E148" s="225"/>
      <c r="F148" s="225"/>
      <c r="G148" s="225"/>
    </row>
    <row r="149" spans="1:7" x14ac:dyDescent="0.2">
      <c r="A149" s="225"/>
      <c r="B149" s="225"/>
      <c r="C149" s="225"/>
      <c r="D149" s="225"/>
      <c r="E149" s="225"/>
      <c r="F149" s="225"/>
      <c r="G149" s="225"/>
    </row>
    <row r="150" spans="1:7" x14ac:dyDescent="0.2">
      <c r="A150" s="225"/>
      <c r="B150" s="225"/>
      <c r="C150" s="225"/>
      <c r="D150" s="225"/>
      <c r="E150" s="225"/>
      <c r="F150" s="225"/>
      <c r="G150" s="225"/>
    </row>
    <row r="151" spans="1:7" ht="15" x14ac:dyDescent="0.25">
      <c r="A151" s="26"/>
      <c r="F151" s="73"/>
      <c r="G151" s="74"/>
    </row>
    <row r="152" spans="1:7" ht="15" x14ac:dyDescent="0.25">
      <c r="A152" s="26"/>
      <c r="F152" s="199"/>
      <c r="G152" s="200"/>
    </row>
    <row r="153" spans="1:7" x14ac:dyDescent="0.2">
      <c r="A153" s="224" t="s">
        <v>523</v>
      </c>
      <c r="B153" s="241"/>
      <c r="C153" s="241"/>
      <c r="D153" s="241"/>
      <c r="E153" s="241"/>
      <c r="F153" s="241"/>
      <c r="G153" s="241"/>
    </row>
    <row r="154" spans="1:7" x14ac:dyDescent="0.2">
      <c r="A154" s="241"/>
      <c r="B154" s="241"/>
      <c r="C154" s="241"/>
      <c r="D154" s="241"/>
      <c r="E154" s="241"/>
      <c r="F154" s="241"/>
      <c r="G154" s="241"/>
    </row>
    <row r="155" spans="1:7" x14ac:dyDescent="0.2">
      <c r="A155" s="241"/>
      <c r="B155" s="241"/>
      <c r="C155" s="241"/>
      <c r="D155" s="241"/>
      <c r="E155" s="241"/>
      <c r="F155" s="241"/>
      <c r="G155" s="241"/>
    </row>
    <row r="156" spans="1:7" x14ac:dyDescent="0.2">
      <c r="A156" s="241"/>
      <c r="B156" s="241"/>
      <c r="C156" s="241"/>
      <c r="D156" s="241"/>
      <c r="E156" s="241"/>
      <c r="F156" s="241"/>
      <c r="G156" s="241"/>
    </row>
    <row r="157" spans="1:7" x14ac:dyDescent="0.2">
      <c r="A157" s="241"/>
      <c r="B157" s="241"/>
      <c r="C157" s="241"/>
      <c r="D157" s="241"/>
      <c r="E157" s="241"/>
      <c r="F157" s="241"/>
      <c r="G157" s="241"/>
    </row>
    <row r="158" spans="1:7" x14ac:dyDescent="0.2">
      <c r="A158" s="241"/>
      <c r="B158" s="241"/>
      <c r="C158" s="241"/>
      <c r="D158" s="241"/>
      <c r="E158" s="241"/>
      <c r="F158" s="241"/>
      <c r="G158" s="241"/>
    </row>
    <row r="159" spans="1:7" x14ac:dyDescent="0.2">
      <c r="A159" s="225"/>
      <c r="B159" s="225"/>
      <c r="C159" s="225"/>
      <c r="D159" s="225"/>
      <c r="E159" s="225"/>
      <c r="F159" s="225"/>
      <c r="G159" s="225"/>
    </row>
    <row r="160" spans="1:7" x14ac:dyDescent="0.2">
      <c r="A160" s="225"/>
      <c r="B160" s="225"/>
      <c r="C160" s="225"/>
      <c r="D160" s="225"/>
      <c r="E160" s="225"/>
      <c r="F160" s="225"/>
      <c r="G160" s="225"/>
    </row>
    <row r="161" spans="1:8" x14ac:dyDescent="0.2">
      <c r="A161" s="225"/>
      <c r="B161" s="225"/>
      <c r="C161" s="225"/>
      <c r="D161" s="225"/>
      <c r="E161" s="225"/>
      <c r="F161" s="225"/>
      <c r="G161" s="225"/>
    </row>
    <row r="162" spans="1:8" ht="15" x14ac:dyDescent="0.25">
      <c r="A162" s="26"/>
      <c r="F162" s="199"/>
      <c r="G162" s="200"/>
    </row>
    <row r="163" spans="1:8" ht="15" x14ac:dyDescent="0.25">
      <c r="A163" s="26"/>
      <c r="F163" s="199"/>
      <c r="G163" s="200"/>
    </row>
    <row r="164" spans="1:8" ht="15.75" thickBot="1" x14ac:dyDescent="0.3">
      <c r="A164" s="39" t="s">
        <v>480</v>
      </c>
      <c r="B164" s="40"/>
      <c r="C164" s="41"/>
      <c r="D164" s="42"/>
      <c r="E164" s="42"/>
      <c r="F164" s="227">
        <v>2000</v>
      </c>
      <c r="G164" s="227"/>
      <c r="H164" s="54">
        <f>SUM(F165)</f>
        <v>2000</v>
      </c>
    </row>
    <row r="165" spans="1:8" ht="15.75" thickTop="1" x14ac:dyDescent="0.25">
      <c r="A165" s="26" t="s">
        <v>475</v>
      </c>
      <c r="F165" s="222">
        <v>2000</v>
      </c>
      <c r="G165" s="223"/>
    </row>
    <row r="166" spans="1:8" x14ac:dyDescent="0.2">
      <c r="A166" s="224" t="s">
        <v>481</v>
      </c>
      <c r="B166" s="225"/>
      <c r="C166" s="225"/>
      <c r="D166" s="225"/>
      <c r="E166" s="225"/>
      <c r="F166" s="225"/>
      <c r="G166" s="225"/>
    </row>
    <row r="167" spans="1:8" x14ac:dyDescent="0.2">
      <c r="A167" s="225"/>
      <c r="B167" s="225"/>
      <c r="C167" s="225"/>
      <c r="D167" s="225"/>
      <c r="E167" s="225"/>
      <c r="F167" s="225"/>
      <c r="G167" s="225"/>
    </row>
    <row r="168" spans="1:8" x14ac:dyDescent="0.2">
      <c r="A168" s="225"/>
      <c r="B168" s="225"/>
      <c r="C168" s="225"/>
      <c r="D168" s="225"/>
      <c r="E168" s="225"/>
      <c r="F168" s="225"/>
      <c r="G168" s="225"/>
    </row>
    <row r="169" spans="1:8" x14ac:dyDescent="0.2">
      <c r="A169" s="225"/>
      <c r="B169" s="225"/>
      <c r="C169" s="225"/>
      <c r="D169" s="225"/>
      <c r="E169" s="225"/>
      <c r="F169" s="225"/>
      <c r="G169" s="225"/>
    </row>
    <row r="170" spans="1:8" x14ac:dyDescent="0.2">
      <c r="A170" s="225"/>
      <c r="B170" s="225"/>
      <c r="C170" s="225"/>
      <c r="D170" s="225"/>
      <c r="E170" s="225"/>
      <c r="F170" s="225"/>
      <c r="G170" s="225"/>
    </row>
    <row r="171" spans="1:8" ht="15" x14ac:dyDescent="0.25">
      <c r="A171" s="26"/>
      <c r="F171" s="73"/>
      <c r="G171" s="74"/>
    </row>
    <row r="172" spans="1:8" ht="15" x14ac:dyDescent="0.25">
      <c r="A172" s="26"/>
      <c r="F172" s="73"/>
      <c r="G172" s="74"/>
    </row>
    <row r="173" spans="1:8" ht="15.75" thickBot="1" x14ac:dyDescent="0.3">
      <c r="A173" s="39" t="s">
        <v>482</v>
      </c>
      <c r="B173" s="40"/>
      <c r="C173" s="41"/>
      <c r="D173" s="42"/>
      <c r="E173" s="42"/>
      <c r="F173" s="227">
        <v>10500</v>
      </c>
      <c r="G173" s="227"/>
      <c r="H173" s="54">
        <f>SUM(F174)</f>
        <v>10500</v>
      </c>
    </row>
    <row r="174" spans="1:8" ht="15.75" thickTop="1" x14ac:dyDescent="0.25">
      <c r="A174" s="273" t="s">
        <v>464</v>
      </c>
      <c r="B174" s="274"/>
      <c r="C174" s="274"/>
      <c r="D174" s="274"/>
      <c r="E174" s="274"/>
      <c r="F174" s="222">
        <v>10500</v>
      </c>
      <c r="G174" s="223"/>
    </row>
    <row r="175" spans="1:8" x14ac:dyDescent="0.2">
      <c r="A175" s="224" t="s">
        <v>483</v>
      </c>
      <c r="B175" s="225"/>
      <c r="C175" s="225"/>
      <c r="D175" s="225"/>
      <c r="E175" s="225"/>
      <c r="F175" s="225"/>
      <c r="G175" s="225"/>
    </row>
    <row r="176" spans="1:8" x14ac:dyDescent="0.2">
      <c r="A176" s="225"/>
      <c r="B176" s="225"/>
      <c r="C176" s="225"/>
      <c r="D176" s="225"/>
      <c r="E176" s="225"/>
      <c r="F176" s="225"/>
      <c r="G176" s="225"/>
    </row>
    <row r="177" spans="1:8" x14ac:dyDescent="0.2">
      <c r="A177" s="225"/>
      <c r="B177" s="225"/>
      <c r="C177" s="225"/>
      <c r="D177" s="225"/>
      <c r="E177" s="225"/>
      <c r="F177" s="225"/>
      <c r="G177" s="225"/>
    </row>
    <row r="178" spans="1:8" x14ac:dyDescent="0.2">
      <c r="A178" s="225"/>
      <c r="B178" s="225"/>
      <c r="C178" s="225"/>
      <c r="D178" s="225"/>
      <c r="E178" s="225"/>
      <c r="F178" s="225"/>
      <c r="G178" s="225"/>
    </row>
    <row r="179" spans="1:8" x14ac:dyDescent="0.2">
      <c r="A179" s="225"/>
      <c r="B179" s="225"/>
      <c r="C179" s="225"/>
      <c r="D179" s="225"/>
      <c r="E179" s="225"/>
      <c r="F179" s="225"/>
      <c r="G179" s="225"/>
    </row>
    <row r="180" spans="1:8" x14ac:dyDescent="0.2">
      <c r="A180" s="225"/>
      <c r="B180" s="225"/>
      <c r="C180" s="225"/>
      <c r="D180" s="225"/>
      <c r="E180" s="225"/>
      <c r="F180" s="225"/>
      <c r="G180" s="225"/>
    </row>
    <row r="181" spans="1:8" ht="15" x14ac:dyDescent="0.25">
      <c r="A181" s="26"/>
      <c r="F181" s="73"/>
      <c r="G181" s="74"/>
    </row>
    <row r="182" spans="1:8" ht="15" x14ac:dyDescent="0.25">
      <c r="A182" s="26"/>
      <c r="F182" s="73"/>
      <c r="G182" s="74"/>
    </row>
    <row r="183" spans="1:8" ht="15.75" thickBot="1" x14ac:dyDescent="0.3">
      <c r="A183" s="39" t="s">
        <v>484</v>
      </c>
      <c r="B183" s="40"/>
      <c r="C183" s="41"/>
      <c r="D183" s="42"/>
      <c r="E183" s="42"/>
      <c r="F183" s="227">
        <v>33800</v>
      </c>
      <c r="G183" s="227"/>
      <c r="H183" s="54">
        <f>SUM(F185,F198)</f>
        <v>33800</v>
      </c>
    </row>
    <row r="184" spans="1:8" ht="15" thickTop="1" x14ac:dyDescent="0.2">
      <c r="A184" s="273" t="s">
        <v>465</v>
      </c>
      <c r="B184" s="274"/>
      <c r="C184" s="274"/>
      <c r="D184" s="274"/>
      <c r="E184" s="274"/>
      <c r="F184" s="1"/>
    </row>
    <row r="185" spans="1:8" ht="15" x14ac:dyDescent="0.25">
      <c r="A185" s="26" t="s">
        <v>485</v>
      </c>
      <c r="F185" s="222">
        <v>33600</v>
      </c>
      <c r="G185" s="223"/>
    </row>
    <row r="186" spans="1:8" x14ac:dyDescent="0.2">
      <c r="A186" s="224" t="s">
        <v>513</v>
      </c>
      <c r="B186" s="225"/>
      <c r="C186" s="225"/>
      <c r="D186" s="225"/>
      <c r="E186" s="225"/>
      <c r="F186" s="225"/>
      <c r="G186" s="225"/>
    </row>
    <row r="187" spans="1:8" x14ac:dyDescent="0.2">
      <c r="A187" s="225"/>
      <c r="B187" s="225"/>
      <c r="C187" s="225"/>
      <c r="D187" s="225"/>
      <c r="E187" s="225"/>
      <c r="F187" s="225"/>
      <c r="G187" s="225"/>
    </row>
    <row r="188" spans="1:8" x14ac:dyDescent="0.2">
      <c r="A188" s="225"/>
      <c r="B188" s="225"/>
      <c r="C188" s="225"/>
      <c r="D188" s="225"/>
      <c r="E188" s="225"/>
      <c r="F188" s="225"/>
      <c r="G188" s="225"/>
    </row>
    <row r="189" spans="1:8" x14ac:dyDescent="0.2">
      <c r="A189" s="225"/>
      <c r="B189" s="225"/>
      <c r="C189" s="225"/>
      <c r="D189" s="225"/>
      <c r="E189" s="225"/>
      <c r="F189" s="225"/>
      <c r="G189" s="225"/>
    </row>
    <row r="190" spans="1:8" x14ac:dyDescent="0.2">
      <c r="A190" s="225"/>
      <c r="B190" s="225"/>
      <c r="C190" s="225"/>
      <c r="D190" s="225"/>
      <c r="E190" s="225"/>
      <c r="F190" s="225"/>
      <c r="G190" s="225"/>
    </row>
    <row r="191" spans="1:8" x14ac:dyDescent="0.2">
      <c r="A191" s="225"/>
      <c r="B191" s="225"/>
      <c r="C191" s="225"/>
      <c r="D191" s="225"/>
      <c r="E191" s="225"/>
      <c r="F191" s="225"/>
      <c r="G191" s="225"/>
    </row>
    <row r="192" spans="1:8" x14ac:dyDescent="0.2">
      <c r="A192" s="225"/>
      <c r="B192" s="225"/>
      <c r="C192" s="225"/>
      <c r="D192" s="225"/>
      <c r="E192" s="225"/>
      <c r="F192" s="225"/>
      <c r="G192" s="225"/>
    </row>
    <row r="193" spans="1:8" x14ac:dyDescent="0.2">
      <c r="A193" s="225"/>
      <c r="B193" s="225"/>
      <c r="C193" s="225"/>
      <c r="D193" s="225"/>
      <c r="E193" s="225"/>
      <c r="F193" s="225"/>
      <c r="G193" s="225"/>
    </row>
    <row r="194" spans="1:8" x14ac:dyDescent="0.2">
      <c r="A194" s="225"/>
      <c r="B194" s="225"/>
      <c r="C194" s="225"/>
      <c r="D194" s="225"/>
      <c r="E194" s="225"/>
      <c r="F194" s="225"/>
      <c r="G194" s="225"/>
    </row>
    <row r="195" spans="1:8" x14ac:dyDescent="0.2">
      <c r="A195" s="225"/>
      <c r="B195" s="225"/>
      <c r="C195" s="225"/>
      <c r="D195" s="225"/>
      <c r="E195" s="225"/>
      <c r="F195" s="225"/>
      <c r="G195" s="225"/>
    </row>
    <row r="196" spans="1:8" x14ac:dyDescent="0.2">
      <c r="A196" s="225"/>
      <c r="B196" s="225"/>
      <c r="C196" s="225"/>
      <c r="D196" s="225"/>
      <c r="E196" s="225"/>
      <c r="F196" s="225"/>
      <c r="G196" s="225"/>
    </row>
    <row r="197" spans="1:8" ht="15" x14ac:dyDescent="0.25">
      <c r="A197" s="26"/>
      <c r="F197" s="73"/>
      <c r="G197" s="74"/>
    </row>
    <row r="198" spans="1:8" ht="15" x14ac:dyDescent="0.25">
      <c r="A198" s="26" t="s">
        <v>69</v>
      </c>
      <c r="F198" s="222">
        <v>200</v>
      </c>
      <c r="G198" s="223"/>
    </row>
    <row r="199" spans="1:8" x14ac:dyDescent="0.2">
      <c r="A199" s="224" t="s">
        <v>486</v>
      </c>
      <c r="B199" s="225"/>
      <c r="C199" s="225"/>
      <c r="D199" s="225"/>
      <c r="E199" s="225"/>
      <c r="F199" s="225"/>
      <c r="G199" s="225"/>
    </row>
    <row r="200" spans="1:8" x14ac:dyDescent="0.2">
      <c r="A200" s="225"/>
      <c r="B200" s="225"/>
      <c r="C200" s="225"/>
      <c r="D200" s="225"/>
      <c r="E200" s="225"/>
      <c r="F200" s="225"/>
      <c r="G200" s="225"/>
    </row>
    <row r="201" spans="1:8" x14ac:dyDescent="0.2">
      <c r="A201" s="225"/>
      <c r="B201" s="225"/>
      <c r="C201" s="225"/>
      <c r="D201" s="225"/>
      <c r="E201" s="225"/>
      <c r="F201" s="225"/>
      <c r="G201" s="225"/>
    </row>
    <row r="202" spans="1:8" ht="15" x14ac:dyDescent="0.25">
      <c r="A202" s="26"/>
      <c r="F202" s="73"/>
      <c r="G202" s="74"/>
    </row>
    <row r="203" spans="1:8" ht="15" x14ac:dyDescent="0.25">
      <c r="A203" s="273" t="s">
        <v>466</v>
      </c>
      <c r="B203" s="274"/>
      <c r="C203" s="274"/>
      <c r="D203" s="274"/>
      <c r="E203" s="274"/>
      <c r="F203" s="73"/>
      <c r="G203" s="74"/>
    </row>
    <row r="204" spans="1:8" ht="17.25" customHeight="1" thickBot="1" x14ac:dyDescent="0.3">
      <c r="A204" s="39" t="s">
        <v>487</v>
      </c>
      <c r="B204" s="40"/>
      <c r="C204" s="41"/>
      <c r="D204" s="42"/>
      <c r="E204" s="42"/>
      <c r="F204" s="227">
        <v>160</v>
      </c>
      <c r="G204" s="227"/>
      <c r="H204" s="54">
        <f>SUM(F205,F209,F217)</f>
        <v>160</v>
      </c>
    </row>
    <row r="205" spans="1:8" ht="15.75" thickTop="1" x14ac:dyDescent="0.25">
      <c r="A205" s="26" t="s">
        <v>488</v>
      </c>
      <c r="F205" s="222">
        <v>20</v>
      </c>
      <c r="G205" s="223"/>
    </row>
    <row r="206" spans="1:8" x14ac:dyDescent="0.2">
      <c r="A206" s="224" t="s">
        <v>489</v>
      </c>
      <c r="B206" s="225"/>
      <c r="C206" s="225"/>
      <c r="D206" s="225"/>
      <c r="E206" s="225"/>
      <c r="F206" s="225"/>
      <c r="G206" s="225"/>
    </row>
    <row r="207" spans="1:8" x14ac:dyDescent="0.2">
      <c r="A207" s="225"/>
      <c r="B207" s="225"/>
      <c r="C207" s="225"/>
      <c r="D207" s="225"/>
      <c r="E207" s="225"/>
      <c r="F207" s="225"/>
      <c r="G207" s="225"/>
    </row>
    <row r="208" spans="1:8" ht="15" x14ac:dyDescent="0.25">
      <c r="A208" s="26"/>
      <c r="F208" s="73"/>
      <c r="G208" s="74"/>
    </row>
    <row r="209" spans="1:7" ht="15" x14ac:dyDescent="0.25">
      <c r="A209" s="26" t="s">
        <v>490</v>
      </c>
      <c r="F209" s="222">
        <v>120</v>
      </c>
      <c r="G209" s="223"/>
    </row>
    <row r="210" spans="1:7" x14ac:dyDescent="0.2">
      <c r="A210" s="224" t="s">
        <v>491</v>
      </c>
      <c r="B210" s="225"/>
      <c r="C210" s="225"/>
      <c r="D210" s="225"/>
      <c r="E210" s="225"/>
      <c r="F210" s="225"/>
      <c r="G210" s="225"/>
    </row>
    <row r="211" spans="1:7" x14ac:dyDescent="0.2">
      <c r="A211" s="225"/>
      <c r="B211" s="225"/>
      <c r="C211" s="225"/>
      <c r="D211" s="225"/>
      <c r="E211" s="225"/>
      <c r="F211" s="225"/>
      <c r="G211" s="225"/>
    </row>
    <row r="212" spans="1:7" x14ac:dyDescent="0.2">
      <c r="A212" s="225"/>
      <c r="B212" s="225"/>
      <c r="C212" s="225"/>
      <c r="D212" s="225"/>
      <c r="E212" s="225"/>
      <c r="F212" s="225"/>
      <c r="G212" s="225"/>
    </row>
    <row r="213" spans="1:7" x14ac:dyDescent="0.2">
      <c r="A213" s="225"/>
      <c r="B213" s="225"/>
      <c r="C213" s="225"/>
      <c r="D213" s="225"/>
      <c r="E213" s="225"/>
      <c r="F213" s="225"/>
      <c r="G213" s="225"/>
    </row>
    <row r="214" spans="1:7" x14ac:dyDescent="0.2">
      <c r="A214" s="225"/>
      <c r="B214" s="225"/>
      <c r="C214" s="225"/>
      <c r="D214" s="225"/>
      <c r="E214" s="225"/>
      <c r="F214" s="225"/>
      <c r="G214" s="225"/>
    </row>
    <row r="215" spans="1:7" x14ac:dyDescent="0.2">
      <c r="A215" s="225"/>
      <c r="B215" s="225"/>
      <c r="C215" s="225"/>
      <c r="D215" s="225"/>
      <c r="E215" s="225"/>
      <c r="F215" s="225"/>
      <c r="G215" s="225"/>
    </row>
    <row r="216" spans="1:7" ht="15" x14ac:dyDescent="0.25">
      <c r="A216" s="26"/>
      <c r="F216" s="73"/>
      <c r="G216" s="74"/>
    </row>
    <row r="217" spans="1:7" ht="15" x14ac:dyDescent="0.25">
      <c r="A217" s="26" t="s">
        <v>492</v>
      </c>
      <c r="F217" s="222">
        <v>20</v>
      </c>
      <c r="G217" s="223"/>
    </row>
    <row r="218" spans="1:7" x14ac:dyDescent="0.2">
      <c r="A218" s="224" t="s">
        <v>493</v>
      </c>
      <c r="B218" s="225"/>
      <c r="C218" s="225"/>
      <c r="D218" s="225"/>
      <c r="E218" s="225"/>
      <c r="F218" s="225"/>
      <c r="G218" s="225"/>
    </row>
    <row r="219" spans="1:7" x14ac:dyDescent="0.2">
      <c r="A219" s="225"/>
      <c r="B219" s="225"/>
      <c r="C219" s="225"/>
      <c r="D219" s="225"/>
      <c r="E219" s="225"/>
      <c r="F219" s="225"/>
      <c r="G219" s="225"/>
    </row>
    <row r="220" spans="1:7" ht="15" x14ac:dyDescent="0.25">
      <c r="A220" s="26"/>
      <c r="F220" s="73"/>
      <c r="G220" s="74"/>
    </row>
    <row r="221" spans="1:7" ht="15" x14ac:dyDescent="0.25">
      <c r="A221" s="26"/>
      <c r="F221" s="199"/>
      <c r="G221" s="200"/>
    </row>
    <row r="222" spans="1:7" ht="15" x14ac:dyDescent="0.25">
      <c r="A222" s="26"/>
      <c r="F222" s="199"/>
      <c r="G222" s="200"/>
    </row>
    <row r="223" spans="1:7" ht="15" x14ac:dyDescent="0.25">
      <c r="A223" s="26"/>
      <c r="F223" s="199"/>
      <c r="G223" s="200"/>
    </row>
    <row r="224" spans="1:7" ht="15" x14ac:dyDescent="0.25">
      <c r="A224" s="26"/>
      <c r="F224" s="199"/>
      <c r="G224" s="200"/>
    </row>
    <row r="225" spans="1:8" ht="15" x14ac:dyDescent="0.25">
      <c r="A225" s="26"/>
      <c r="F225" s="199"/>
      <c r="G225" s="200"/>
    </row>
    <row r="226" spans="1:8" ht="15" x14ac:dyDescent="0.25">
      <c r="A226" s="26"/>
      <c r="F226" s="199"/>
      <c r="G226" s="200"/>
    </row>
    <row r="227" spans="1:8" ht="15" x14ac:dyDescent="0.25">
      <c r="A227" s="26"/>
      <c r="F227" s="199"/>
      <c r="G227" s="200"/>
    </row>
    <row r="228" spans="1:8" ht="15" x14ac:dyDescent="0.25">
      <c r="A228" s="26"/>
      <c r="F228" s="199"/>
      <c r="G228" s="200"/>
    </row>
    <row r="229" spans="1:8" ht="15" x14ac:dyDescent="0.25">
      <c r="A229" s="26"/>
      <c r="F229" s="199"/>
      <c r="G229" s="200"/>
    </row>
    <row r="230" spans="1:8" ht="15" x14ac:dyDescent="0.25">
      <c r="A230" s="273" t="s">
        <v>466</v>
      </c>
      <c r="B230" s="274"/>
      <c r="C230" s="274"/>
      <c r="D230" s="274"/>
      <c r="E230" s="274"/>
      <c r="F230" s="73"/>
      <c r="G230" s="74"/>
    </row>
    <row r="231" spans="1:8" ht="31.5" customHeight="1" thickBot="1" x14ac:dyDescent="0.3">
      <c r="A231" s="236" t="s">
        <v>494</v>
      </c>
      <c r="B231" s="237"/>
      <c r="C231" s="237"/>
      <c r="D231" s="237"/>
      <c r="E231" s="237"/>
      <c r="F231" s="227">
        <v>340</v>
      </c>
      <c r="G231" s="227"/>
      <c r="H231" s="54">
        <f>SUM(F232)</f>
        <v>340</v>
      </c>
    </row>
    <row r="232" spans="1:8" ht="15.75" thickTop="1" x14ac:dyDescent="0.25">
      <c r="A232" s="26" t="s">
        <v>495</v>
      </c>
      <c r="F232" s="222">
        <v>340</v>
      </c>
      <c r="G232" s="223"/>
    </row>
    <row r="233" spans="1:8" x14ac:dyDescent="0.2">
      <c r="A233" s="224" t="s">
        <v>512</v>
      </c>
      <c r="B233" s="225"/>
      <c r="C233" s="225"/>
      <c r="D233" s="225"/>
      <c r="E233" s="225"/>
      <c r="F233" s="225"/>
      <c r="G233" s="225"/>
    </row>
    <row r="234" spans="1:8" x14ac:dyDescent="0.2">
      <c r="A234" s="225"/>
      <c r="B234" s="225"/>
      <c r="C234" s="225"/>
      <c r="D234" s="225"/>
      <c r="E234" s="225"/>
      <c r="F234" s="225"/>
      <c r="G234" s="225"/>
    </row>
    <row r="235" spans="1:8" x14ac:dyDescent="0.2">
      <c r="A235" s="225"/>
      <c r="B235" s="225"/>
      <c r="C235" s="225"/>
      <c r="D235" s="225"/>
      <c r="E235" s="225"/>
      <c r="F235" s="225"/>
      <c r="G235" s="225"/>
    </row>
    <row r="236" spans="1:8" x14ac:dyDescent="0.2">
      <c r="A236" s="225"/>
      <c r="B236" s="225"/>
      <c r="C236" s="225"/>
      <c r="D236" s="225"/>
      <c r="E236" s="225"/>
      <c r="F236" s="225"/>
      <c r="G236" s="225"/>
    </row>
    <row r="237" spans="1:8" x14ac:dyDescent="0.2">
      <c r="A237" s="225"/>
      <c r="B237" s="225"/>
      <c r="C237" s="225"/>
      <c r="D237" s="225"/>
      <c r="E237" s="225"/>
      <c r="F237" s="225"/>
      <c r="G237" s="225"/>
    </row>
    <row r="238" spans="1:8" x14ac:dyDescent="0.2">
      <c r="A238" s="225"/>
      <c r="B238" s="225"/>
      <c r="C238" s="225"/>
      <c r="D238" s="225"/>
      <c r="E238" s="225"/>
      <c r="F238" s="225"/>
      <c r="G238" s="225"/>
    </row>
    <row r="239" spans="1:8" x14ac:dyDescent="0.2">
      <c r="A239" s="225"/>
      <c r="B239" s="225"/>
      <c r="C239" s="225"/>
      <c r="D239" s="225"/>
      <c r="E239" s="225"/>
      <c r="F239" s="225"/>
      <c r="G239" s="225"/>
    </row>
    <row r="240" spans="1:8" x14ac:dyDescent="0.2">
      <c r="A240" s="225"/>
      <c r="B240" s="225"/>
      <c r="C240" s="225"/>
      <c r="D240" s="225"/>
      <c r="E240" s="225"/>
      <c r="F240" s="225"/>
      <c r="G240" s="225"/>
    </row>
    <row r="241" spans="1:7" x14ac:dyDescent="0.2">
      <c r="A241" s="225"/>
      <c r="B241" s="225"/>
      <c r="C241" s="225"/>
      <c r="D241" s="225"/>
      <c r="E241" s="225"/>
      <c r="F241" s="225"/>
      <c r="G241" s="225"/>
    </row>
    <row r="242" spans="1:7" x14ac:dyDescent="0.2">
      <c r="A242" s="225"/>
      <c r="B242" s="225"/>
      <c r="C242" s="225"/>
      <c r="D242" s="225"/>
      <c r="E242" s="225"/>
      <c r="F242" s="225"/>
      <c r="G242" s="225"/>
    </row>
  </sheetData>
  <mergeCells count="54">
    <mergeCell ref="A76:G95"/>
    <mergeCell ref="A153:G161"/>
    <mergeCell ref="F1:G1"/>
    <mergeCell ref="A17:C17"/>
    <mergeCell ref="F20:G20"/>
    <mergeCell ref="A34:G35"/>
    <mergeCell ref="F37:G37"/>
    <mergeCell ref="F21:G21"/>
    <mergeCell ref="A22:G25"/>
    <mergeCell ref="F27:G27"/>
    <mergeCell ref="A28:G31"/>
    <mergeCell ref="F33:G33"/>
    <mergeCell ref="A115:E115"/>
    <mergeCell ref="A135:E135"/>
    <mergeCell ref="F134:G134"/>
    <mergeCell ref="F136:G136"/>
    <mergeCell ref="A186:G196"/>
    <mergeCell ref="F165:G165"/>
    <mergeCell ref="A166:G170"/>
    <mergeCell ref="F173:G173"/>
    <mergeCell ref="F174:G174"/>
    <mergeCell ref="F183:G183"/>
    <mergeCell ref="A137:G150"/>
    <mergeCell ref="F164:G164"/>
    <mergeCell ref="F127:G127"/>
    <mergeCell ref="A38:G71"/>
    <mergeCell ref="A233:G242"/>
    <mergeCell ref="F185:G185"/>
    <mergeCell ref="F198:G198"/>
    <mergeCell ref="A199:G201"/>
    <mergeCell ref="F204:G204"/>
    <mergeCell ref="F205:G205"/>
    <mergeCell ref="A210:G215"/>
    <mergeCell ref="F217:G217"/>
    <mergeCell ref="A218:G219"/>
    <mergeCell ref="A231:E231"/>
    <mergeCell ref="F231:G231"/>
    <mergeCell ref="A230:E230"/>
    <mergeCell ref="F232:G232"/>
    <mergeCell ref="A203:E203"/>
    <mergeCell ref="A206:G207"/>
    <mergeCell ref="F209:G209"/>
    <mergeCell ref="F97:G97"/>
    <mergeCell ref="F109:G109"/>
    <mergeCell ref="A110:G112"/>
    <mergeCell ref="A128:G131"/>
    <mergeCell ref="A134:E134"/>
    <mergeCell ref="A184:E184"/>
    <mergeCell ref="A174:E174"/>
    <mergeCell ref="A98:G107"/>
    <mergeCell ref="F116:G116"/>
    <mergeCell ref="F117:G117"/>
    <mergeCell ref="A118:G125"/>
    <mergeCell ref="A175:G180"/>
  </mergeCells>
  <pageMargins left="0.70866141732283472" right="0.70866141732283472" top="0.78740157480314965" bottom="0.78740157480314965" header="0.31496062992125984" footer="0.31496062992125984"/>
  <pageSetup paperSize="9" scale="65" firstPageNumber="47"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rowBreaks count="1" manualBreakCount="1">
    <brk id="75" max="6" man="1"/>
  </rowBreaks>
  <colBreaks count="1" manualBreakCount="1">
    <brk id="11"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177"/>
  <sheetViews>
    <sheetView view="pageBreakPreview" topLeftCell="A58" zoomScaleNormal="100" zoomScaleSheetLayoutView="100" workbookViewId="0">
      <selection activeCell="L69" sqref="L69"/>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385</v>
      </c>
      <c r="F1" s="226" t="s">
        <v>386</v>
      </c>
      <c r="G1" s="226"/>
    </row>
    <row r="3" spans="1:7" x14ac:dyDescent="0.2">
      <c r="A3" s="25" t="s">
        <v>1</v>
      </c>
      <c r="B3" s="25" t="s">
        <v>387</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5" thickTop="1" x14ac:dyDescent="0.2">
      <c r="A9" s="21">
        <v>4339</v>
      </c>
      <c r="B9" s="22">
        <v>51</v>
      </c>
      <c r="C9" s="8" t="s">
        <v>11</v>
      </c>
      <c r="D9" s="9">
        <v>900</v>
      </c>
      <c r="E9" s="9">
        <v>900</v>
      </c>
      <c r="F9" s="96">
        <v>900</v>
      </c>
      <c r="G9" s="10">
        <f t="shared" ref="G9:G14" si="0">F9/D9*100</f>
        <v>100</v>
      </c>
    </row>
    <row r="10" spans="1:7" x14ac:dyDescent="0.2">
      <c r="A10" s="21">
        <v>4349</v>
      </c>
      <c r="B10" s="22">
        <v>51</v>
      </c>
      <c r="C10" s="8" t="s">
        <v>11</v>
      </c>
      <c r="D10" s="9">
        <v>430</v>
      </c>
      <c r="E10" s="9">
        <v>430</v>
      </c>
      <c r="F10" s="96">
        <v>560</v>
      </c>
      <c r="G10" s="10">
        <f t="shared" si="0"/>
        <v>130.23255813953489</v>
      </c>
    </row>
    <row r="11" spans="1:7" x14ac:dyDescent="0.2">
      <c r="A11" s="21">
        <v>4349</v>
      </c>
      <c r="B11" s="22">
        <v>52</v>
      </c>
      <c r="C11" s="98" t="s">
        <v>13</v>
      </c>
      <c r="D11" s="9">
        <v>3250</v>
      </c>
      <c r="E11" s="9">
        <v>3250</v>
      </c>
      <c r="F11" s="96">
        <v>3650</v>
      </c>
      <c r="G11" s="10">
        <f t="shared" si="0"/>
        <v>112.30769230769231</v>
      </c>
    </row>
    <row r="12" spans="1:7" x14ac:dyDescent="0.2">
      <c r="A12" s="21">
        <v>4399</v>
      </c>
      <c r="B12" s="22">
        <v>51</v>
      </c>
      <c r="C12" s="8" t="s">
        <v>11</v>
      </c>
      <c r="D12" s="9">
        <v>4968</v>
      </c>
      <c r="E12" s="9">
        <v>6841</v>
      </c>
      <c r="F12" s="96">
        <v>5046</v>
      </c>
      <c r="G12" s="10">
        <f t="shared" si="0"/>
        <v>101.57004830917874</v>
      </c>
    </row>
    <row r="13" spans="1:7" ht="15" thickBot="1" x14ac:dyDescent="0.25">
      <c r="A13" s="23">
        <v>6172</v>
      </c>
      <c r="B13" s="24">
        <v>51</v>
      </c>
      <c r="C13" s="8" t="s">
        <v>11</v>
      </c>
      <c r="D13" s="11">
        <v>35</v>
      </c>
      <c r="E13" s="11">
        <v>5</v>
      </c>
      <c r="F13" s="127">
        <v>35</v>
      </c>
      <c r="G13" s="12">
        <f t="shared" si="0"/>
        <v>100</v>
      </c>
    </row>
    <row r="14" spans="1:7" s="16" customFormat="1" ht="16.5" thickTop="1" thickBot="1" x14ac:dyDescent="0.3">
      <c r="A14" s="229" t="s">
        <v>12</v>
      </c>
      <c r="B14" s="230"/>
      <c r="C14" s="231"/>
      <c r="D14" s="52">
        <f>SUM(D9:D13)</f>
        <v>9583</v>
      </c>
      <c r="E14" s="52">
        <f>SUM(E9:E13)</f>
        <v>11426</v>
      </c>
      <c r="F14" s="52">
        <f>SUM(F9:F13)</f>
        <v>10191</v>
      </c>
      <c r="G14" s="53">
        <f t="shared" si="0"/>
        <v>106.34456850673067</v>
      </c>
    </row>
    <row r="15" spans="1:7" ht="15" thickTop="1" x14ac:dyDescent="0.2"/>
    <row r="16" spans="1:7" ht="15" x14ac:dyDescent="0.25">
      <c r="A16" s="27" t="s">
        <v>17</v>
      </c>
    </row>
    <row r="17" spans="1:8" ht="17.25" customHeight="1" thickBot="1" x14ac:dyDescent="0.3">
      <c r="A17" s="39" t="s">
        <v>398</v>
      </c>
      <c r="B17" s="40"/>
      <c r="C17" s="41"/>
      <c r="D17" s="42"/>
      <c r="E17" s="42"/>
      <c r="F17" s="227">
        <v>900</v>
      </c>
      <c r="G17" s="227"/>
      <c r="H17" s="54">
        <f>SUM(F18)</f>
        <v>900</v>
      </c>
    </row>
    <row r="18" spans="1:8" ht="15.75" thickTop="1" x14ac:dyDescent="0.25">
      <c r="A18" s="26" t="s">
        <v>25</v>
      </c>
      <c r="F18" s="222">
        <v>900</v>
      </c>
      <c r="G18" s="223"/>
    </row>
    <row r="19" spans="1:8" x14ac:dyDescent="0.2">
      <c r="A19" s="224" t="s">
        <v>392</v>
      </c>
      <c r="B19" s="225"/>
      <c r="C19" s="225"/>
      <c r="D19" s="225"/>
      <c r="E19" s="225"/>
      <c r="F19" s="225"/>
      <c r="G19" s="225"/>
    </row>
    <row r="20" spans="1:8" x14ac:dyDescent="0.2">
      <c r="A20" s="225"/>
      <c r="B20" s="225"/>
      <c r="C20" s="225"/>
      <c r="D20" s="225"/>
      <c r="E20" s="225"/>
      <c r="F20" s="225"/>
      <c r="G20" s="225"/>
    </row>
    <row r="21" spans="1:8" x14ac:dyDescent="0.2">
      <c r="A21" s="225"/>
      <c r="B21" s="225"/>
      <c r="C21" s="225"/>
      <c r="D21" s="225"/>
      <c r="E21" s="225"/>
      <c r="F21" s="225"/>
      <c r="G21" s="225"/>
    </row>
    <row r="22" spans="1:8" x14ac:dyDescent="0.2">
      <c r="A22" s="225"/>
      <c r="B22" s="225"/>
      <c r="C22" s="225"/>
      <c r="D22" s="225"/>
      <c r="E22" s="225"/>
      <c r="F22" s="225"/>
      <c r="G22" s="225"/>
    </row>
    <row r="23" spans="1:8" x14ac:dyDescent="0.2">
      <c r="A23" s="225"/>
      <c r="B23" s="225"/>
      <c r="C23" s="225"/>
      <c r="D23" s="225"/>
      <c r="E23" s="225"/>
      <c r="F23" s="225"/>
      <c r="G23" s="225"/>
    </row>
    <row r="24" spans="1:8" x14ac:dyDescent="0.2">
      <c r="A24" s="225"/>
      <c r="B24" s="225"/>
      <c r="C24" s="225"/>
      <c r="D24" s="225"/>
      <c r="E24" s="225"/>
      <c r="F24" s="225"/>
      <c r="G24" s="225"/>
    </row>
    <row r="25" spans="1:8" x14ac:dyDescent="0.2">
      <c r="A25" s="225"/>
      <c r="B25" s="225"/>
      <c r="C25" s="225"/>
      <c r="D25" s="225"/>
      <c r="E25" s="225"/>
      <c r="F25" s="225"/>
      <c r="G25" s="225"/>
    </row>
    <row r="26" spans="1:8" x14ac:dyDescent="0.2">
      <c r="A26" s="225"/>
      <c r="B26" s="225"/>
      <c r="C26" s="225"/>
      <c r="D26" s="225"/>
      <c r="E26" s="225"/>
      <c r="F26" s="225"/>
      <c r="G26" s="225"/>
    </row>
    <row r="27" spans="1:8" ht="15" x14ac:dyDescent="0.25">
      <c r="A27" s="26"/>
      <c r="F27" s="67"/>
      <c r="G27" s="68"/>
    </row>
    <row r="28" spans="1:8" ht="8.25" customHeight="1" x14ac:dyDescent="0.25">
      <c r="A28" s="26"/>
      <c r="F28" s="67"/>
      <c r="G28" s="68"/>
    </row>
    <row r="29" spans="1:8" ht="17.25" customHeight="1" thickBot="1" x14ac:dyDescent="0.3">
      <c r="A29" s="39" t="s">
        <v>399</v>
      </c>
      <c r="B29" s="40"/>
      <c r="C29" s="41"/>
      <c r="D29" s="42"/>
      <c r="E29" s="42"/>
      <c r="F29" s="227">
        <v>560</v>
      </c>
      <c r="G29" s="227"/>
      <c r="H29" s="54">
        <f>SUM(F30,F50)</f>
        <v>560</v>
      </c>
    </row>
    <row r="30" spans="1:8" ht="15.75" thickTop="1" x14ac:dyDescent="0.25">
      <c r="A30" s="26" t="s">
        <v>25</v>
      </c>
      <c r="F30" s="222">
        <v>430</v>
      </c>
      <c r="G30" s="223"/>
    </row>
    <row r="31" spans="1:8" x14ac:dyDescent="0.2">
      <c r="A31" s="224" t="s">
        <v>524</v>
      </c>
      <c r="B31" s="225"/>
      <c r="C31" s="225"/>
      <c r="D31" s="225"/>
      <c r="E31" s="225"/>
      <c r="F31" s="225"/>
      <c r="G31" s="225"/>
    </row>
    <row r="32" spans="1:8" x14ac:dyDescent="0.2">
      <c r="A32" s="225"/>
      <c r="B32" s="225"/>
      <c r="C32" s="225"/>
      <c r="D32" s="225"/>
      <c r="E32" s="225"/>
      <c r="F32" s="225"/>
      <c r="G32" s="225"/>
    </row>
    <row r="33" spans="1:7" x14ac:dyDescent="0.2">
      <c r="A33" s="225"/>
      <c r="B33" s="225"/>
      <c r="C33" s="225"/>
      <c r="D33" s="225"/>
      <c r="E33" s="225"/>
      <c r="F33" s="225"/>
      <c r="G33" s="225"/>
    </row>
    <row r="34" spans="1:7" x14ac:dyDescent="0.2">
      <c r="A34" s="225"/>
      <c r="B34" s="225"/>
      <c r="C34" s="225"/>
      <c r="D34" s="225"/>
      <c r="E34" s="225"/>
      <c r="F34" s="225"/>
      <c r="G34" s="225"/>
    </row>
    <row r="35" spans="1:7" x14ac:dyDescent="0.2">
      <c r="A35" s="225"/>
      <c r="B35" s="225"/>
      <c r="C35" s="225"/>
      <c r="D35" s="225"/>
      <c r="E35" s="225"/>
      <c r="F35" s="225"/>
      <c r="G35" s="225"/>
    </row>
    <row r="36" spans="1:7" x14ac:dyDescent="0.2">
      <c r="A36" s="225"/>
      <c r="B36" s="225"/>
      <c r="C36" s="225"/>
      <c r="D36" s="225"/>
      <c r="E36" s="225"/>
      <c r="F36" s="225"/>
      <c r="G36" s="225"/>
    </row>
    <row r="37" spans="1:7" x14ac:dyDescent="0.2">
      <c r="A37" s="225"/>
      <c r="B37" s="225"/>
      <c r="C37" s="225"/>
      <c r="D37" s="225"/>
      <c r="E37" s="225"/>
      <c r="F37" s="225"/>
      <c r="G37" s="225"/>
    </row>
    <row r="38" spans="1:7" x14ac:dyDescent="0.2">
      <c r="A38" s="225"/>
      <c r="B38" s="225"/>
      <c r="C38" s="225"/>
      <c r="D38" s="225"/>
      <c r="E38" s="225"/>
      <c r="F38" s="225"/>
      <c r="G38" s="225"/>
    </row>
    <row r="39" spans="1:7" x14ac:dyDescent="0.2">
      <c r="A39" s="225"/>
      <c r="B39" s="225"/>
      <c r="C39" s="225"/>
      <c r="D39" s="225"/>
      <c r="E39" s="225"/>
      <c r="F39" s="225"/>
      <c r="G39" s="225"/>
    </row>
    <row r="40" spans="1:7" x14ac:dyDescent="0.2">
      <c r="A40" s="225"/>
      <c r="B40" s="225"/>
      <c r="C40" s="225"/>
      <c r="D40" s="225"/>
      <c r="E40" s="225"/>
      <c r="F40" s="225"/>
      <c r="G40" s="225"/>
    </row>
    <row r="41" spans="1:7" x14ac:dyDescent="0.2">
      <c r="A41" s="225"/>
      <c r="B41" s="225"/>
      <c r="C41" s="225"/>
      <c r="D41" s="225"/>
      <c r="E41" s="225"/>
      <c r="F41" s="225"/>
      <c r="G41" s="225"/>
    </row>
    <row r="42" spans="1:7" x14ac:dyDescent="0.2">
      <c r="A42" s="225"/>
      <c r="B42" s="225"/>
      <c r="C42" s="225"/>
      <c r="D42" s="225"/>
      <c r="E42" s="225"/>
      <c r="F42" s="225"/>
      <c r="G42" s="225"/>
    </row>
    <row r="43" spans="1:7" x14ac:dyDescent="0.2">
      <c r="A43" s="225"/>
      <c r="B43" s="225"/>
      <c r="C43" s="225"/>
      <c r="D43" s="225"/>
      <c r="E43" s="225"/>
      <c r="F43" s="225"/>
      <c r="G43" s="225"/>
    </row>
    <row r="44" spans="1:7" x14ac:dyDescent="0.2">
      <c r="A44" s="225"/>
      <c r="B44" s="225"/>
      <c r="C44" s="225"/>
      <c r="D44" s="225"/>
      <c r="E44" s="225"/>
      <c r="F44" s="225"/>
      <c r="G44" s="225"/>
    </row>
    <row r="45" spans="1:7" x14ac:dyDescent="0.2">
      <c r="A45" s="225"/>
      <c r="B45" s="225"/>
      <c r="C45" s="225"/>
      <c r="D45" s="225"/>
      <c r="E45" s="225"/>
      <c r="F45" s="225"/>
      <c r="G45" s="225"/>
    </row>
    <row r="46" spans="1:7" x14ac:dyDescent="0.2">
      <c r="A46" s="225"/>
      <c r="B46" s="225"/>
      <c r="C46" s="225"/>
      <c r="D46" s="225"/>
      <c r="E46" s="225"/>
      <c r="F46" s="225"/>
      <c r="G46" s="225"/>
    </row>
    <row r="47" spans="1:7" x14ac:dyDescent="0.2">
      <c r="A47" s="225"/>
      <c r="B47" s="225"/>
      <c r="C47" s="225"/>
      <c r="D47" s="225"/>
      <c r="E47" s="225"/>
      <c r="F47" s="225"/>
      <c r="G47" s="225"/>
    </row>
    <row r="48" spans="1:7" x14ac:dyDescent="0.2">
      <c r="A48" s="225"/>
      <c r="B48" s="225"/>
      <c r="C48" s="225"/>
      <c r="D48" s="225"/>
      <c r="E48" s="225"/>
      <c r="F48" s="225"/>
      <c r="G48" s="225"/>
    </row>
    <row r="49" spans="1:7" ht="15" x14ac:dyDescent="0.25">
      <c r="A49" s="26"/>
      <c r="F49" s="67"/>
      <c r="G49" s="68"/>
    </row>
    <row r="50" spans="1:7" ht="15" x14ac:dyDescent="0.25">
      <c r="A50" s="26" t="s">
        <v>25</v>
      </c>
      <c r="F50" s="222">
        <v>130</v>
      </c>
      <c r="G50" s="223"/>
    </row>
    <row r="51" spans="1:7" x14ac:dyDescent="0.2">
      <c r="A51" s="224" t="s">
        <v>525</v>
      </c>
      <c r="B51" s="225"/>
      <c r="C51" s="225"/>
      <c r="D51" s="225"/>
      <c r="E51" s="225"/>
      <c r="F51" s="225"/>
      <c r="G51" s="225"/>
    </row>
    <row r="52" spans="1:7" x14ac:dyDescent="0.2">
      <c r="A52" s="225"/>
      <c r="B52" s="225"/>
      <c r="C52" s="225"/>
      <c r="D52" s="225"/>
      <c r="E52" s="225"/>
      <c r="F52" s="225"/>
      <c r="G52" s="225"/>
    </row>
    <row r="53" spans="1:7" x14ac:dyDescent="0.2">
      <c r="A53" s="225"/>
      <c r="B53" s="225"/>
      <c r="C53" s="225"/>
      <c r="D53" s="225"/>
      <c r="E53" s="225"/>
      <c r="F53" s="225"/>
      <c r="G53" s="225"/>
    </row>
    <row r="54" spans="1:7" x14ac:dyDescent="0.2">
      <c r="A54" s="225"/>
      <c r="B54" s="225"/>
      <c r="C54" s="225"/>
      <c r="D54" s="225"/>
      <c r="E54" s="225"/>
      <c r="F54" s="225"/>
      <c r="G54" s="225"/>
    </row>
    <row r="55" spans="1:7" x14ac:dyDescent="0.2">
      <c r="A55" s="225"/>
      <c r="B55" s="225"/>
      <c r="C55" s="225"/>
      <c r="D55" s="225"/>
      <c r="E55" s="225"/>
      <c r="F55" s="225"/>
      <c r="G55" s="225"/>
    </row>
    <row r="56" spans="1:7" x14ac:dyDescent="0.2">
      <c r="A56" s="225"/>
      <c r="B56" s="225"/>
      <c r="C56" s="225"/>
      <c r="D56" s="225"/>
      <c r="E56" s="225"/>
      <c r="F56" s="225"/>
      <c r="G56" s="225"/>
    </row>
    <row r="57" spans="1:7" x14ac:dyDescent="0.2">
      <c r="A57" s="225"/>
      <c r="B57" s="225"/>
      <c r="C57" s="225"/>
      <c r="D57" s="225"/>
      <c r="E57" s="225"/>
      <c r="F57" s="225"/>
      <c r="G57" s="225"/>
    </row>
    <row r="58" spans="1:7" x14ac:dyDescent="0.2">
      <c r="A58" s="225"/>
      <c r="B58" s="225"/>
      <c r="C58" s="225"/>
      <c r="D58" s="225"/>
      <c r="E58" s="225"/>
      <c r="F58" s="225"/>
      <c r="G58" s="225"/>
    </row>
    <row r="59" spans="1:7" x14ac:dyDescent="0.2">
      <c r="A59" s="225"/>
      <c r="B59" s="225"/>
      <c r="C59" s="225"/>
      <c r="D59" s="225"/>
      <c r="E59" s="225"/>
      <c r="F59" s="225"/>
      <c r="G59" s="225"/>
    </row>
    <row r="60" spans="1:7" x14ac:dyDescent="0.2">
      <c r="A60" s="225"/>
      <c r="B60" s="225"/>
      <c r="C60" s="225"/>
      <c r="D60" s="225"/>
      <c r="E60" s="225"/>
      <c r="F60" s="225"/>
      <c r="G60" s="225"/>
    </row>
    <row r="61" spans="1:7" x14ac:dyDescent="0.2">
      <c r="A61" s="225"/>
      <c r="B61" s="225"/>
      <c r="C61" s="225"/>
      <c r="D61" s="225"/>
      <c r="E61" s="225"/>
      <c r="F61" s="225"/>
      <c r="G61" s="225"/>
    </row>
    <row r="62" spans="1:7" x14ac:dyDescent="0.2">
      <c r="A62" s="225"/>
      <c r="B62" s="225"/>
      <c r="C62" s="225"/>
      <c r="D62" s="225"/>
      <c r="E62" s="225"/>
      <c r="F62" s="225"/>
      <c r="G62" s="225"/>
    </row>
    <row r="63" spans="1:7" x14ac:dyDescent="0.2">
      <c r="A63" s="225"/>
      <c r="B63" s="225"/>
      <c r="C63" s="225"/>
      <c r="D63" s="225"/>
      <c r="E63" s="225"/>
      <c r="F63" s="225"/>
      <c r="G63" s="225"/>
    </row>
    <row r="64" spans="1:7" x14ac:dyDescent="0.2">
      <c r="A64" s="225"/>
      <c r="B64" s="225"/>
      <c r="C64" s="225"/>
      <c r="D64" s="225"/>
      <c r="E64" s="225"/>
      <c r="F64" s="225"/>
      <c r="G64" s="225"/>
    </row>
    <row r="65" spans="1:10" x14ac:dyDescent="0.2">
      <c r="A65" s="225"/>
      <c r="B65" s="225"/>
      <c r="C65" s="225"/>
      <c r="D65" s="225"/>
      <c r="E65" s="225"/>
      <c r="F65" s="225"/>
      <c r="G65" s="225"/>
    </row>
    <row r="66" spans="1:10" ht="15" x14ac:dyDescent="0.25">
      <c r="A66" s="26"/>
      <c r="F66" s="67"/>
      <c r="G66" s="68"/>
    </row>
    <row r="67" spans="1:10" ht="10.5" customHeight="1" x14ac:dyDescent="0.25">
      <c r="A67" s="26"/>
      <c r="F67" s="67"/>
      <c r="G67" s="68"/>
    </row>
    <row r="68" spans="1:10" ht="15.75" thickBot="1" x14ac:dyDescent="0.3">
      <c r="A68" s="39" t="s">
        <v>400</v>
      </c>
      <c r="B68" s="40"/>
      <c r="C68" s="41"/>
      <c r="D68" s="42"/>
      <c r="E68" s="42"/>
      <c r="F68" s="227">
        <v>3650</v>
      </c>
      <c r="G68" s="227"/>
      <c r="H68" s="54">
        <f>SUM(F70,F79,F85)</f>
        <v>3650</v>
      </c>
    </row>
    <row r="69" spans="1:10" s="79" customFormat="1" ht="15" thickTop="1" x14ac:dyDescent="0.2">
      <c r="A69" s="266" t="s">
        <v>393</v>
      </c>
      <c r="B69" s="267"/>
      <c r="C69" s="267"/>
      <c r="D69" s="267"/>
      <c r="E69" s="267"/>
      <c r="F69" s="278"/>
      <c r="G69" s="278"/>
      <c r="H69" s="278"/>
      <c r="I69" s="278"/>
      <c r="J69" s="278"/>
    </row>
    <row r="70" spans="1:10" ht="15.75" customHeight="1" x14ac:dyDescent="0.25">
      <c r="A70" s="26" t="s">
        <v>69</v>
      </c>
      <c r="F70" s="222">
        <v>500</v>
      </c>
      <c r="G70" s="223"/>
    </row>
    <row r="71" spans="1:10" ht="14.25" customHeight="1" x14ac:dyDescent="0.2">
      <c r="A71" s="224" t="s">
        <v>545</v>
      </c>
      <c r="B71" s="225"/>
      <c r="C71" s="225"/>
      <c r="D71" s="225"/>
      <c r="E71" s="225"/>
      <c r="F71" s="225"/>
      <c r="G71" s="225"/>
    </row>
    <row r="72" spans="1:10" ht="14.25" customHeight="1" x14ac:dyDescent="0.2">
      <c r="A72" s="225"/>
      <c r="B72" s="225"/>
      <c r="C72" s="225"/>
      <c r="D72" s="225"/>
      <c r="E72" s="225"/>
      <c r="F72" s="225"/>
      <c r="G72" s="225"/>
    </row>
    <row r="73" spans="1:10" ht="14.25" customHeight="1" x14ac:dyDescent="0.2">
      <c r="A73" s="225"/>
      <c r="B73" s="225"/>
      <c r="C73" s="225"/>
      <c r="D73" s="225"/>
      <c r="E73" s="225"/>
      <c r="F73" s="225"/>
      <c r="G73" s="225"/>
    </row>
    <row r="74" spans="1:10" ht="14.25" customHeight="1" x14ac:dyDescent="0.2">
      <c r="A74" s="225"/>
      <c r="B74" s="225"/>
      <c r="C74" s="225"/>
      <c r="D74" s="225"/>
      <c r="E74" s="225"/>
      <c r="F74" s="225"/>
      <c r="G74" s="225"/>
    </row>
    <row r="75" spans="1:10" ht="14.25" customHeight="1" x14ac:dyDescent="0.2">
      <c r="A75" s="225"/>
      <c r="B75" s="225"/>
      <c r="C75" s="225"/>
      <c r="D75" s="225"/>
      <c r="E75" s="225"/>
      <c r="F75" s="225"/>
      <c r="G75" s="225"/>
    </row>
    <row r="76" spans="1:10" ht="14.25" customHeight="1" x14ac:dyDescent="0.2">
      <c r="A76" s="225"/>
      <c r="B76" s="225"/>
      <c r="C76" s="225"/>
      <c r="D76" s="225"/>
      <c r="E76" s="225"/>
      <c r="F76" s="225"/>
      <c r="G76" s="225"/>
    </row>
    <row r="77" spans="1:10" ht="14.25" customHeight="1" x14ac:dyDescent="0.25">
      <c r="A77" s="26"/>
      <c r="F77" s="67"/>
      <c r="G77" s="68"/>
    </row>
    <row r="78" spans="1:10" ht="14.25" customHeight="1" x14ac:dyDescent="0.2">
      <c r="A78" s="266" t="s">
        <v>394</v>
      </c>
      <c r="B78" s="267"/>
      <c r="C78" s="267"/>
      <c r="D78" s="267"/>
      <c r="E78" s="267"/>
      <c r="F78" s="267"/>
      <c r="G78" s="278"/>
      <c r="H78" s="278"/>
      <c r="I78" s="278"/>
      <c r="J78" s="278"/>
    </row>
    <row r="79" spans="1:10" ht="15" x14ac:dyDescent="0.25">
      <c r="A79" s="26" t="s">
        <v>69</v>
      </c>
      <c r="F79" s="222">
        <v>150</v>
      </c>
      <c r="G79" s="223"/>
    </row>
    <row r="80" spans="1:10" x14ac:dyDescent="0.2">
      <c r="A80" s="264" t="s">
        <v>395</v>
      </c>
      <c r="B80" s="228"/>
      <c r="C80" s="228"/>
      <c r="D80" s="228"/>
      <c r="E80" s="228"/>
      <c r="F80" s="228"/>
      <c r="G80" s="228"/>
    </row>
    <row r="81" spans="1:10" x14ac:dyDescent="0.2">
      <c r="A81" s="228"/>
      <c r="B81" s="228"/>
      <c r="C81" s="228"/>
      <c r="D81" s="228"/>
      <c r="E81" s="228"/>
      <c r="F81" s="228"/>
      <c r="G81" s="228"/>
    </row>
    <row r="82" spans="1:10" x14ac:dyDescent="0.2">
      <c r="A82" s="228"/>
      <c r="B82" s="228"/>
      <c r="C82" s="228"/>
      <c r="D82" s="228"/>
      <c r="E82" s="228"/>
      <c r="F82" s="228"/>
      <c r="G82" s="228"/>
    </row>
    <row r="83" spans="1:10" ht="15" x14ac:dyDescent="0.25">
      <c r="A83" s="26"/>
      <c r="F83" s="67"/>
      <c r="G83" s="68"/>
    </row>
    <row r="84" spans="1:10" ht="14.25" customHeight="1" x14ac:dyDescent="0.2">
      <c r="A84" s="276" t="s">
        <v>396</v>
      </c>
      <c r="B84" s="277"/>
      <c r="C84" s="277"/>
      <c r="D84" s="101"/>
      <c r="E84" s="101"/>
      <c r="F84" s="101"/>
      <c r="G84" s="92"/>
      <c r="H84" s="92"/>
      <c r="I84" s="92"/>
      <c r="J84" s="92"/>
    </row>
    <row r="85" spans="1:10" ht="15" x14ac:dyDescent="0.25">
      <c r="A85" s="26" t="s">
        <v>69</v>
      </c>
      <c r="F85" s="222">
        <v>3000</v>
      </c>
      <c r="G85" s="223"/>
    </row>
    <row r="86" spans="1:10" x14ac:dyDescent="0.2">
      <c r="A86" s="224" t="s">
        <v>397</v>
      </c>
      <c r="B86" s="225"/>
      <c r="C86" s="225"/>
      <c r="D86" s="225"/>
      <c r="E86" s="225"/>
      <c r="F86" s="225"/>
      <c r="G86" s="225"/>
    </row>
    <row r="87" spans="1:10" x14ac:dyDescent="0.2">
      <c r="A87" s="225"/>
      <c r="B87" s="225"/>
      <c r="C87" s="225"/>
      <c r="D87" s="225"/>
      <c r="E87" s="225"/>
      <c r="F87" s="225"/>
      <c r="G87" s="225"/>
    </row>
    <row r="88" spans="1:10" x14ac:dyDescent="0.2">
      <c r="A88" s="228"/>
      <c r="B88" s="228"/>
      <c r="C88" s="228"/>
      <c r="D88" s="228"/>
      <c r="E88" s="228"/>
      <c r="F88" s="228"/>
      <c r="G88" s="228"/>
    </row>
    <row r="89" spans="1:10" x14ac:dyDescent="0.2">
      <c r="A89" s="228"/>
      <c r="B89" s="228"/>
      <c r="C89" s="228"/>
      <c r="D89" s="228"/>
      <c r="E89" s="228"/>
      <c r="F89" s="228"/>
      <c r="G89" s="228"/>
    </row>
    <row r="90" spans="1:10" x14ac:dyDescent="0.2">
      <c r="A90" s="228"/>
      <c r="B90" s="228"/>
      <c r="C90" s="228"/>
      <c r="D90" s="228"/>
      <c r="E90" s="228"/>
      <c r="F90" s="228"/>
      <c r="G90" s="228"/>
    </row>
    <row r="91" spans="1:10" ht="15" x14ac:dyDescent="0.25">
      <c r="A91" s="26"/>
      <c r="F91" s="67"/>
      <c r="G91" s="68"/>
    </row>
    <row r="92" spans="1:10" ht="15" x14ac:dyDescent="0.25">
      <c r="A92" s="26"/>
      <c r="F92" s="67"/>
      <c r="G92" s="68"/>
    </row>
    <row r="93" spans="1:10" ht="17.25" customHeight="1" thickBot="1" x14ac:dyDescent="0.3">
      <c r="A93" s="39" t="s">
        <v>401</v>
      </c>
      <c r="B93" s="40"/>
      <c r="C93" s="41"/>
      <c r="D93" s="42"/>
      <c r="E93" s="42"/>
      <c r="F93" s="227">
        <v>5046</v>
      </c>
      <c r="G93" s="227"/>
      <c r="H93" s="54">
        <f>SUM(F94,F150)</f>
        <v>5046</v>
      </c>
    </row>
    <row r="94" spans="1:10" ht="15.75" thickTop="1" x14ac:dyDescent="0.25">
      <c r="A94" s="26" t="s">
        <v>25</v>
      </c>
      <c r="F94" s="222">
        <v>4966</v>
      </c>
      <c r="G94" s="223"/>
    </row>
    <row r="95" spans="1:10" x14ac:dyDescent="0.2">
      <c r="A95" s="224" t="s">
        <v>402</v>
      </c>
      <c r="B95" s="225"/>
      <c r="C95" s="225"/>
      <c r="D95" s="225"/>
      <c r="E95" s="225"/>
      <c r="F95" s="225"/>
      <c r="G95" s="225"/>
    </row>
    <row r="96" spans="1:10" x14ac:dyDescent="0.2">
      <c r="A96" s="225"/>
      <c r="B96" s="225"/>
      <c r="C96" s="225"/>
      <c r="D96" s="225"/>
      <c r="E96" s="225"/>
      <c r="F96" s="225"/>
      <c r="G96" s="225"/>
    </row>
    <row r="97" spans="1:7" x14ac:dyDescent="0.2">
      <c r="A97" s="225"/>
      <c r="B97" s="225"/>
      <c r="C97" s="225"/>
      <c r="D97" s="225"/>
      <c r="E97" s="225"/>
      <c r="F97" s="225"/>
      <c r="G97" s="225"/>
    </row>
    <row r="98" spans="1:7" x14ac:dyDescent="0.2">
      <c r="A98" s="225"/>
      <c r="B98" s="225"/>
      <c r="C98" s="225"/>
      <c r="D98" s="225"/>
      <c r="E98" s="225"/>
      <c r="F98" s="225"/>
      <c r="G98" s="225"/>
    </row>
    <row r="99" spans="1:7" x14ac:dyDescent="0.2">
      <c r="A99" s="225"/>
      <c r="B99" s="225"/>
      <c r="C99" s="225"/>
      <c r="D99" s="225"/>
      <c r="E99" s="225"/>
      <c r="F99" s="225"/>
      <c r="G99" s="225"/>
    </row>
    <row r="100" spans="1:7" x14ac:dyDescent="0.2">
      <c r="A100" s="225"/>
      <c r="B100" s="225"/>
      <c r="C100" s="225"/>
      <c r="D100" s="225"/>
      <c r="E100" s="225"/>
      <c r="F100" s="225"/>
      <c r="G100" s="225"/>
    </row>
    <row r="101" spans="1:7" x14ac:dyDescent="0.2">
      <c r="A101" s="225"/>
      <c r="B101" s="225"/>
      <c r="C101" s="225"/>
      <c r="D101" s="225"/>
      <c r="E101" s="225"/>
      <c r="F101" s="225"/>
      <c r="G101" s="225"/>
    </row>
    <row r="102" spans="1:7" x14ac:dyDescent="0.2">
      <c r="A102" s="225"/>
      <c r="B102" s="225"/>
      <c r="C102" s="225"/>
      <c r="D102" s="225"/>
      <c r="E102" s="225"/>
      <c r="F102" s="225"/>
      <c r="G102" s="225"/>
    </row>
    <row r="103" spans="1:7" x14ac:dyDescent="0.2">
      <c r="A103" s="225"/>
      <c r="B103" s="225"/>
      <c r="C103" s="225"/>
      <c r="D103" s="225"/>
      <c r="E103" s="225"/>
      <c r="F103" s="225"/>
      <c r="G103" s="225"/>
    </row>
    <row r="104" spans="1:7" x14ac:dyDescent="0.2">
      <c r="A104" s="225"/>
      <c r="B104" s="225"/>
      <c r="C104" s="225"/>
      <c r="D104" s="225"/>
      <c r="E104" s="225"/>
      <c r="F104" s="225"/>
      <c r="G104" s="225"/>
    </row>
    <row r="105" spans="1:7" x14ac:dyDescent="0.2">
      <c r="A105" s="225"/>
      <c r="B105" s="225"/>
      <c r="C105" s="225"/>
      <c r="D105" s="225"/>
      <c r="E105" s="225"/>
      <c r="F105" s="225"/>
      <c r="G105" s="225"/>
    </row>
    <row r="106" spans="1:7" x14ac:dyDescent="0.2">
      <c r="A106" s="225"/>
      <c r="B106" s="225"/>
      <c r="C106" s="225"/>
      <c r="D106" s="225"/>
      <c r="E106" s="225"/>
      <c r="F106" s="225"/>
      <c r="G106" s="225"/>
    </row>
    <row r="107" spans="1:7" x14ac:dyDescent="0.2">
      <c r="A107" s="225"/>
      <c r="B107" s="225"/>
      <c r="C107" s="225"/>
      <c r="D107" s="225"/>
      <c r="E107" s="225"/>
      <c r="F107" s="225"/>
      <c r="G107" s="225"/>
    </row>
    <row r="108" spans="1:7" x14ac:dyDescent="0.2">
      <c r="A108" s="225"/>
      <c r="B108" s="225"/>
      <c r="C108" s="225"/>
      <c r="D108" s="225"/>
      <c r="E108" s="225"/>
      <c r="F108" s="225"/>
      <c r="G108" s="225"/>
    </row>
    <row r="109" spans="1:7" x14ac:dyDescent="0.2">
      <c r="A109" s="225"/>
      <c r="B109" s="225"/>
      <c r="C109" s="225"/>
      <c r="D109" s="225"/>
      <c r="E109" s="225"/>
      <c r="F109" s="225"/>
      <c r="G109" s="225"/>
    </row>
    <row r="110" spans="1:7" x14ac:dyDescent="0.2">
      <c r="A110" s="225"/>
      <c r="B110" s="225"/>
      <c r="C110" s="225"/>
      <c r="D110" s="225"/>
      <c r="E110" s="225"/>
      <c r="F110" s="225"/>
      <c r="G110" s="225"/>
    </row>
    <row r="111" spans="1:7" x14ac:dyDescent="0.2">
      <c r="A111" s="225"/>
      <c r="B111" s="225"/>
      <c r="C111" s="225"/>
      <c r="D111" s="225"/>
      <c r="E111" s="225"/>
      <c r="F111" s="225"/>
      <c r="G111" s="225"/>
    </row>
    <row r="112" spans="1:7" x14ac:dyDescent="0.2">
      <c r="A112" s="225"/>
      <c r="B112" s="225"/>
      <c r="C112" s="225"/>
      <c r="D112" s="225"/>
      <c r="E112" s="225"/>
      <c r="F112" s="225"/>
      <c r="G112" s="225"/>
    </row>
    <row r="113" spans="1:7" x14ac:dyDescent="0.2">
      <c r="A113" s="225"/>
      <c r="B113" s="225"/>
      <c r="C113" s="225"/>
      <c r="D113" s="225"/>
      <c r="E113" s="225"/>
      <c r="F113" s="225"/>
      <c r="G113" s="225"/>
    </row>
    <row r="114" spans="1:7" x14ac:dyDescent="0.2">
      <c r="A114" s="225"/>
      <c r="B114" s="225"/>
      <c r="C114" s="225"/>
      <c r="D114" s="225"/>
      <c r="E114" s="225"/>
      <c r="F114" s="225"/>
      <c r="G114" s="225"/>
    </row>
    <row r="115" spans="1:7" x14ac:dyDescent="0.2">
      <c r="A115" s="225"/>
      <c r="B115" s="225"/>
      <c r="C115" s="225"/>
      <c r="D115" s="225"/>
      <c r="E115" s="225"/>
      <c r="F115" s="225"/>
      <c r="G115" s="225"/>
    </row>
    <row r="116" spans="1:7" x14ac:dyDescent="0.2">
      <c r="A116" s="225"/>
      <c r="B116" s="225"/>
      <c r="C116" s="225"/>
      <c r="D116" s="225"/>
      <c r="E116" s="225"/>
      <c r="F116" s="225"/>
      <c r="G116" s="225"/>
    </row>
    <row r="117" spans="1:7" x14ac:dyDescent="0.2">
      <c r="A117" s="225"/>
      <c r="B117" s="225"/>
      <c r="C117" s="225"/>
      <c r="D117" s="225"/>
      <c r="E117" s="225"/>
      <c r="F117" s="225"/>
      <c r="G117" s="225"/>
    </row>
    <row r="118" spans="1:7" x14ac:dyDescent="0.2">
      <c r="A118" s="225"/>
      <c r="B118" s="225"/>
      <c r="C118" s="225"/>
      <c r="D118" s="225"/>
      <c r="E118" s="225"/>
      <c r="F118" s="225"/>
      <c r="G118" s="225"/>
    </row>
    <row r="119" spans="1:7" x14ac:dyDescent="0.2">
      <c r="A119" s="225"/>
      <c r="B119" s="225"/>
      <c r="C119" s="225"/>
      <c r="D119" s="225"/>
      <c r="E119" s="225"/>
      <c r="F119" s="225"/>
      <c r="G119" s="225"/>
    </row>
    <row r="120" spans="1:7" x14ac:dyDescent="0.2">
      <c r="A120" s="225"/>
      <c r="B120" s="225"/>
      <c r="C120" s="225"/>
      <c r="D120" s="225"/>
      <c r="E120" s="225"/>
      <c r="F120" s="225"/>
      <c r="G120" s="225"/>
    </row>
    <row r="121" spans="1:7" x14ac:dyDescent="0.2">
      <c r="A121" s="263" t="s">
        <v>403</v>
      </c>
      <c r="B121" s="225"/>
      <c r="C121" s="225"/>
      <c r="D121" s="225"/>
      <c r="E121" s="225"/>
      <c r="F121" s="225"/>
      <c r="G121" s="225"/>
    </row>
    <row r="122" spans="1:7" x14ac:dyDescent="0.2">
      <c r="A122" s="225"/>
      <c r="B122" s="225"/>
      <c r="C122" s="225"/>
      <c r="D122" s="225"/>
      <c r="E122" s="225"/>
      <c r="F122" s="225"/>
      <c r="G122" s="225"/>
    </row>
    <row r="123" spans="1:7" x14ac:dyDescent="0.2">
      <c r="A123" s="225"/>
      <c r="B123" s="225"/>
      <c r="C123" s="225"/>
      <c r="D123" s="225"/>
      <c r="E123" s="225"/>
      <c r="F123" s="225"/>
      <c r="G123" s="225"/>
    </row>
    <row r="124" spans="1:7" x14ac:dyDescent="0.2">
      <c r="A124" s="225"/>
      <c r="B124" s="225"/>
      <c r="C124" s="225"/>
      <c r="D124" s="225"/>
      <c r="E124" s="225"/>
      <c r="F124" s="225"/>
      <c r="G124" s="225"/>
    </row>
    <row r="125" spans="1:7" x14ac:dyDescent="0.2">
      <c r="A125" s="225"/>
      <c r="B125" s="225"/>
      <c r="C125" s="225"/>
      <c r="D125" s="225"/>
      <c r="E125" s="225"/>
      <c r="F125" s="225"/>
      <c r="G125" s="225"/>
    </row>
    <row r="126" spans="1:7" x14ac:dyDescent="0.2">
      <c r="A126" s="225"/>
      <c r="B126" s="225"/>
      <c r="C126" s="225"/>
      <c r="D126" s="225"/>
      <c r="E126" s="225"/>
      <c r="F126" s="225"/>
      <c r="G126" s="225"/>
    </row>
    <row r="127" spans="1:7" x14ac:dyDescent="0.2">
      <c r="A127" s="225"/>
      <c r="B127" s="225"/>
      <c r="C127" s="225"/>
      <c r="D127" s="225"/>
      <c r="E127" s="225"/>
      <c r="F127" s="225"/>
      <c r="G127" s="225"/>
    </row>
    <row r="128" spans="1:7" x14ac:dyDescent="0.2">
      <c r="A128" s="225"/>
      <c r="B128" s="225"/>
      <c r="C128" s="225"/>
      <c r="D128" s="225"/>
      <c r="E128" s="225"/>
      <c r="F128" s="225"/>
      <c r="G128" s="225"/>
    </row>
    <row r="129" spans="1:7" x14ac:dyDescent="0.2">
      <c r="A129" s="225"/>
      <c r="B129" s="225"/>
      <c r="C129" s="225"/>
      <c r="D129" s="225"/>
      <c r="E129" s="225"/>
      <c r="F129" s="225"/>
      <c r="G129" s="225"/>
    </row>
    <row r="130" spans="1:7" x14ac:dyDescent="0.2">
      <c r="A130" s="225"/>
      <c r="B130" s="225"/>
      <c r="C130" s="225"/>
      <c r="D130" s="225"/>
      <c r="E130" s="225"/>
      <c r="F130" s="225"/>
      <c r="G130" s="225"/>
    </row>
    <row r="131" spans="1:7" x14ac:dyDescent="0.2">
      <c r="A131" s="225"/>
      <c r="B131" s="225"/>
      <c r="C131" s="225"/>
      <c r="D131" s="225"/>
      <c r="E131" s="225"/>
      <c r="F131" s="225"/>
      <c r="G131" s="225"/>
    </row>
    <row r="132" spans="1:7" x14ac:dyDescent="0.2">
      <c r="A132" s="225"/>
      <c r="B132" s="225"/>
      <c r="C132" s="225"/>
      <c r="D132" s="225"/>
      <c r="E132" s="225"/>
      <c r="F132" s="225"/>
      <c r="G132" s="225"/>
    </row>
    <row r="133" spans="1:7" x14ac:dyDescent="0.2">
      <c r="A133" s="225"/>
      <c r="B133" s="225"/>
      <c r="C133" s="225"/>
      <c r="D133" s="225"/>
      <c r="E133" s="225"/>
      <c r="F133" s="225"/>
      <c r="G133" s="225"/>
    </row>
    <row r="134" spans="1:7" x14ac:dyDescent="0.2">
      <c r="A134" s="225"/>
      <c r="B134" s="225"/>
      <c r="C134" s="225"/>
      <c r="D134" s="225"/>
      <c r="E134" s="225"/>
      <c r="F134" s="225"/>
      <c r="G134" s="225"/>
    </row>
    <row r="135" spans="1:7" x14ac:dyDescent="0.2">
      <c r="A135" s="225"/>
      <c r="B135" s="225"/>
      <c r="C135" s="225"/>
      <c r="D135" s="225"/>
      <c r="E135" s="225"/>
      <c r="F135" s="225"/>
      <c r="G135" s="225"/>
    </row>
    <row r="136" spans="1:7" x14ac:dyDescent="0.2">
      <c r="A136" s="225"/>
      <c r="B136" s="225"/>
      <c r="C136" s="225"/>
      <c r="D136" s="225"/>
      <c r="E136" s="225"/>
      <c r="F136" s="225"/>
      <c r="G136" s="225"/>
    </row>
    <row r="137" spans="1:7" x14ac:dyDescent="0.2">
      <c r="A137" s="225"/>
      <c r="B137" s="225"/>
      <c r="C137" s="225"/>
      <c r="D137" s="225"/>
      <c r="E137" s="225"/>
      <c r="F137" s="225"/>
      <c r="G137" s="225"/>
    </row>
    <row r="138" spans="1:7" x14ac:dyDescent="0.2">
      <c r="A138" s="225"/>
      <c r="B138" s="225"/>
      <c r="C138" s="225"/>
      <c r="D138" s="225"/>
      <c r="E138" s="225"/>
      <c r="F138" s="225"/>
      <c r="G138" s="225"/>
    </row>
    <row r="139" spans="1:7" x14ac:dyDescent="0.2">
      <c r="A139" s="225"/>
      <c r="B139" s="225"/>
      <c r="C139" s="225"/>
      <c r="D139" s="225"/>
      <c r="E139" s="225"/>
      <c r="F139" s="225"/>
      <c r="G139" s="225"/>
    </row>
    <row r="140" spans="1:7" x14ac:dyDescent="0.2">
      <c r="A140" s="225"/>
      <c r="B140" s="225"/>
      <c r="C140" s="225"/>
      <c r="D140" s="225"/>
      <c r="E140" s="225"/>
      <c r="F140" s="225"/>
      <c r="G140" s="225"/>
    </row>
    <row r="141" spans="1:7" x14ac:dyDescent="0.2">
      <c r="A141" s="225"/>
      <c r="B141" s="225"/>
      <c r="C141" s="225"/>
      <c r="D141" s="225"/>
      <c r="E141" s="225"/>
      <c r="F141" s="225"/>
      <c r="G141" s="225"/>
    </row>
    <row r="142" spans="1:7" x14ac:dyDescent="0.2">
      <c r="A142" s="225"/>
      <c r="B142" s="225"/>
      <c r="C142" s="225"/>
      <c r="D142" s="225"/>
      <c r="E142" s="225"/>
      <c r="F142" s="225"/>
      <c r="G142" s="225"/>
    </row>
    <row r="143" spans="1:7" x14ac:dyDescent="0.2">
      <c r="A143" s="225"/>
      <c r="B143" s="225"/>
      <c r="C143" s="225"/>
      <c r="D143" s="225"/>
      <c r="E143" s="225"/>
      <c r="F143" s="225"/>
      <c r="G143" s="225"/>
    </row>
    <row r="144" spans="1:7" x14ac:dyDescent="0.2">
      <c r="A144" s="225"/>
      <c r="B144" s="225"/>
      <c r="C144" s="225"/>
      <c r="D144" s="225"/>
      <c r="E144" s="225"/>
      <c r="F144" s="225"/>
      <c r="G144" s="225"/>
    </row>
    <row r="145" spans="1:8" x14ac:dyDescent="0.2">
      <c r="A145" s="225"/>
      <c r="B145" s="225"/>
      <c r="C145" s="225"/>
      <c r="D145" s="225"/>
      <c r="E145" s="225"/>
      <c r="F145" s="225"/>
      <c r="G145" s="225"/>
    </row>
    <row r="146" spans="1:8" x14ac:dyDescent="0.2">
      <c r="A146" s="225"/>
      <c r="B146" s="225"/>
      <c r="C146" s="225"/>
      <c r="D146" s="225"/>
      <c r="E146" s="225"/>
      <c r="F146" s="225"/>
      <c r="G146" s="225"/>
    </row>
    <row r="147" spans="1:8" x14ac:dyDescent="0.2">
      <c r="A147" s="225"/>
      <c r="B147" s="225"/>
      <c r="C147" s="225"/>
      <c r="D147" s="225"/>
      <c r="E147" s="225"/>
      <c r="F147" s="225"/>
      <c r="G147" s="225"/>
    </row>
    <row r="148" spans="1:8" x14ac:dyDescent="0.2">
      <c r="A148" s="225"/>
      <c r="B148" s="225"/>
      <c r="C148" s="225"/>
      <c r="D148" s="225"/>
      <c r="E148" s="225"/>
      <c r="F148" s="225"/>
      <c r="G148" s="225"/>
    </row>
    <row r="149" spans="1:8" ht="15" x14ac:dyDescent="0.25">
      <c r="A149" s="26"/>
      <c r="F149" s="67"/>
      <c r="G149" s="68"/>
    </row>
    <row r="150" spans="1:8" ht="15" x14ac:dyDescent="0.25">
      <c r="A150" s="26" t="s">
        <v>65</v>
      </c>
      <c r="F150" s="222">
        <v>80</v>
      </c>
      <c r="G150" s="223"/>
    </row>
    <row r="151" spans="1:8" x14ac:dyDescent="0.2">
      <c r="A151" s="224" t="s">
        <v>404</v>
      </c>
      <c r="B151" s="225"/>
      <c r="C151" s="225"/>
      <c r="D151" s="225"/>
      <c r="E151" s="225"/>
      <c r="F151" s="225"/>
      <c r="G151" s="225"/>
    </row>
    <row r="152" spans="1:8" x14ac:dyDescent="0.2">
      <c r="A152" s="225"/>
      <c r="B152" s="225"/>
      <c r="C152" s="225"/>
      <c r="D152" s="225"/>
      <c r="E152" s="225"/>
      <c r="F152" s="225"/>
      <c r="G152" s="225"/>
    </row>
    <row r="153" spans="1:8" x14ac:dyDescent="0.2">
      <c r="A153" s="225"/>
      <c r="B153" s="225"/>
      <c r="C153" s="225"/>
      <c r="D153" s="225"/>
      <c r="E153" s="225"/>
      <c r="F153" s="225"/>
      <c r="G153" s="225"/>
    </row>
    <row r="154" spans="1:8" x14ac:dyDescent="0.2">
      <c r="A154" s="225"/>
      <c r="B154" s="225"/>
      <c r="C154" s="225"/>
      <c r="D154" s="225"/>
      <c r="E154" s="225"/>
      <c r="F154" s="225"/>
      <c r="G154" s="225"/>
    </row>
    <row r="155" spans="1:8" ht="15" x14ac:dyDescent="0.25">
      <c r="A155" s="26"/>
      <c r="F155" s="67"/>
      <c r="G155" s="68"/>
    </row>
    <row r="156" spans="1:8" ht="15" x14ac:dyDescent="0.25">
      <c r="A156" s="26"/>
      <c r="F156" s="67"/>
      <c r="G156" s="68"/>
    </row>
    <row r="157" spans="1:8" ht="17.25" customHeight="1" thickBot="1" x14ac:dyDescent="0.3">
      <c r="A157" s="39" t="s">
        <v>133</v>
      </c>
      <c r="B157" s="40"/>
      <c r="C157" s="41"/>
      <c r="D157" s="42"/>
      <c r="E157" s="42"/>
      <c r="F157" s="227">
        <v>35</v>
      </c>
      <c r="G157" s="227"/>
      <c r="H157" s="54">
        <f>SUM(F158,F163,F171)</f>
        <v>35</v>
      </c>
    </row>
    <row r="158" spans="1:8" ht="15.75" thickTop="1" x14ac:dyDescent="0.25">
      <c r="A158" s="26" t="s">
        <v>60</v>
      </c>
      <c r="F158" s="222">
        <v>5</v>
      </c>
      <c r="G158" s="223"/>
    </row>
    <row r="159" spans="1:8" x14ac:dyDescent="0.2">
      <c r="A159" s="224" t="s">
        <v>405</v>
      </c>
      <c r="B159" s="225"/>
      <c r="C159" s="225"/>
      <c r="D159" s="225"/>
      <c r="E159" s="225"/>
      <c r="F159" s="225"/>
      <c r="G159" s="225"/>
    </row>
    <row r="160" spans="1:8" x14ac:dyDescent="0.2">
      <c r="A160" s="225"/>
      <c r="B160" s="225"/>
      <c r="C160" s="225"/>
      <c r="D160" s="225"/>
      <c r="E160" s="225"/>
      <c r="F160" s="225"/>
      <c r="G160" s="225"/>
    </row>
    <row r="161" spans="1:7" x14ac:dyDescent="0.2">
      <c r="A161" s="225"/>
      <c r="B161" s="225"/>
      <c r="C161" s="225"/>
      <c r="D161" s="225"/>
      <c r="E161" s="225"/>
      <c r="F161" s="225"/>
      <c r="G161" s="225"/>
    </row>
    <row r="162" spans="1:7" ht="15" x14ac:dyDescent="0.25">
      <c r="A162" s="26"/>
      <c r="F162" s="67"/>
      <c r="G162" s="68"/>
    </row>
    <row r="163" spans="1:7" ht="15" x14ac:dyDescent="0.25">
      <c r="A163" s="26" t="s">
        <v>25</v>
      </c>
      <c r="F163" s="222">
        <v>10</v>
      </c>
      <c r="G163" s="223"/>
    </row>
    <row r="164" spans="1:7" x14ac:dyDescent="0.2">
      <c r="A164" s="224" t="s">
        <v>406</v>
      </c>
      <c r="B164" s="225"/>
      <c r="C164" s="225"/>
      <c r="D164" s="225"/>
      <c r="E164" s="225"/>
      <c r="F164" s="225"/>
      <c r="G164" s="225"/>
    </row>
    <row r="165" spans="1:7" x14ac:dyDescent="0.2">
      <c r="A165" s="225"/>
      <c r="B165" s="225"/>
      <c r="C165" s="225"/>
      <c r="D165" s="225"/>
      <c r="E165" s="225"/>
      <c r="F165" s="225"/>
      <c r="G165" s="225"/>
    </row>
    <row r="166" spans="1:7" x14ac:dyDescent="0.2">
      <c r="A166" s="225"/>
      <c r="B166" s="225"/>
      <c r="C166" s="225"/>
      <c r="D166" s="225"/>
      <c r="E166" s="225"/>
      <c r="F166" s="225"/>
      <c r="G166" s="225"/>
    </row>
    <row r="167" spans="1:7" x14ac:dyDescent="0.2">
      <c r="A167" s="225"/>
      <c r="B167" s="225"/>
      <c r="C167" s="225"/>
      <c r="D167" s="225"/>
      <c r="E167" s="225"/>
      <c r="F167" s="225"/>
      <c r="G167" s="225"/>
    </row>
    <row r="168" spans="1:7" x14ac:dyDescent="0.2">
      <c r="A168" s="225"/>
      <c r="B168" s="225"/>
      <c r="C168" s="225"/>
      <c r="D168" s="225"/>
      <c r="E168" s="225"/>
      <c r="F168" s="225"/>
      <c r="G168" s="225"/>
    </row>
    <row r="169" spans="1:7" x14ac:dyDescent="0.2">
      <c r="A169" s="225"/>
      <c r="B169" s="225"/>
      <c r="C169" s="225"/>
      <c r="D169" s="225"/>
      <c r="E169" s="225"/>
      <c r="F169" s="225"/>
      <c r="G169" s="225"/>
    </row>
    <row r="170" spans="1:7" ht="15" x14ac:dyDescent="0.25">
      <c r="A170" s="26"/>
      <c r="F170" s="67"/>
      <c r="G170" s="68"/>
    </row>
    <row r="171" spans="1:7" ht="15" x14ac:dyDescent="0.25">
      <c r="A171" s="26" t="s">
        <v>189</v>
      </c>
      <c r="F171" s="222">
        <v>20</v>
      </c>
      <c r="G171" s="223"/>
    </row>
    <row r="172" spans="1:7" x14ac:dyDescent="0.2">
      <c r="A172" s="224" t="s">
        <v>407</v>
      </c>
      <c r="B172" s="225"/>
      <c r="C172" s="225"/>
      <c r="D172" s="225"/>
      <c r="E172" s="225"/>
      <c r="F172" s="225"/>
      <c r="G172" s="225"/>
    </row>
    <row r="173" spans="1:7" x14ac:dyDescent="0.2">
      <c r="A173" s="225"/>
      <c r="B173" s="225"/>
      <c r="C173" s="225"/>
      <c r="D173" s="225"/>
      <c r="E173" s="225"/>
      <c r="F173" s="225"/>
      <c r="G173" s="225"/>
    </row>
    <row r="174" spans="1:7" x14ac:dyDescent="0.2">
      <c r="A174" s="225"/>
      <c r="B174" s="225"/>
      <c r="C174" s="225"/>
      <c r="D174" s="225"/>
      <c r="E174" s="225"/>
      <c r="F174" s="225"/>
      <c r="G174" s="225"/>
    </row>
    <row r="175" spans="1:7" x14ac:dyDescent="0.2">
      <c r="A175" s="225"/>
      <c r="B175" s="225"/>
      <c r="C175" s="225"/>
      <c r="D175" s="225"/>
      <c r="E175" s="225"/>
      <c r="F175" s="225"/>
      <c r="G175" s="225"/>
    </row>
    <row r="176" spans="1:7" x14ac:dyDescent="0.2">
      <c r="A176" s="228"/>
      <c r="B176" s="228"/>
      <c r="C176" s="228"/>
      <c r="D176" s="228"/>
      <c r="E176" s="228"/>
      <c r="F176" s="228"/>
      <c r="G176" s="228"/>
    </row>
    <row r="177" spans="1:7" ht="15" x14ac:dyDescent="0.25">
      <c r="A177" s="26"/>
      <c r="F177" s="67"/>
      <c r="G177" s="68"/>
    </row>
  </sheetData>
  <mergeCells count="33">
    <mergeCell ref="A164:G169"/>
    <mergeCell ref="F171:G171"/>
    <mergeCell ref="A172:G176"/>
    <mergeCell ref="F150:G150"/>
    <mergeCell ref="A151:G154"/>
    <mergeCell ref="F157:G157"/>
    <mergeCell ref="F158:G158"/>
    <mergeCell ref="A159:G161"/>
    <mergeCell ref="F163:G163"/>
    <mergeCell ref="F94:G94"/>
    <mergeCell ref="A95:G120"/>
    <mergeCell ref="A121:G148"/>
    <mergeCell ref="A51:G65"/>
    <mergeCell ref="F68:G68"/>
    <mergeCell ref="F70:G70"/>
    <mergeCell ref="A71:G76"/>
    <mergeCell ref="F79:G79"/>
    <mergeCell ref="A80:G82"/>
    <mergeCell ref="A84:C84"/>
    <mergeCell ref="A86:G90"/>
    <mergeCell ref="F85:G85"/>
    <mergeCell ref="A69:J69"/>
    <mergeCell ref="A78:J78"/>
    <mergeCell ref="F29:G29"/>
    <mergeCell ref="F30:G30"/>
    <mergeCell ref="A31:G48"/>
    <mergeCell ref="F50:G50"/>
    <mergeCell ref="F93:G93"/>
    <mergeCell ref="F1:G1"/>
    <mergeCell ref="A14:C14"/>
    <mergeCell ref="F17:G17"/>
    <mergeCell ref="F18:G18"/>
    <mergeCell ref="A19:G26"/>
  </mergeCells>
  <pageMargins left="0.70866141732283472" right="0.70866141732283472" top="0.78740157480314965" bottom="0.78740157480314965" header="0.31496062992125984" footer="0.31496062992125984"/>
  <pageSetup paperSize="9" scale="66" firstPageNumber="51"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84"/>
  <sheetViews>
    <sheetView view="pageBreakPreview" topLeftCell="A58" zoomScaleNormal="100" zoomScaleSheetLayoutView="100" workbookViewId="0">
      <selection activeCell="J82" sqref="J82"/>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6.140625" style="1" customWidth="1"/>
    <col min="9" max="11" width="9.140625" style="1"/>
    <col min="12" max="12" width="13.28515625" style="1" customWidth="1"/>
    <col min="13" max="16384" width="9.140625" style="1"/>
  </cols>
  <sheetData>
    <row r="1" spans="1:7" ht="23.25" x14ac:dyDescent="0.35">
      <c r="A1" s="61" t="s">
        <v>408</v>
      </c>
      <c r="F1" s="226" t="s">
        <v>409</v>
      </c>
      <c r="G1" s="226"/>
    </row>
    <row r="3" spans="1:7" x14ac:dyDescent="0.2">
      <c r="A3" s="25" t="s">
        <v>1</v>
      </c>
      <c r="B3" s="25" t="s">
        <v>410</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29.25" thickTop="1" x14ac:dyDescent="0.2">
      <c r="A9" s="21">
        <v>2219</v>
      </c>
      <c r="B9" s="22">
        <v>63</v>
      </c>
      <c r="C9" s="98" t="s">
        <v>352</v>
      </c>
      <c r="D9" s="9">
        <v>6500</v>
      </c>
      <c r="E9" s="9"/>
      <c r="F9" s="9"/>
      <c r="G9" s="10">
        <f t="shared" ref="G9" si="0">F9/D9*100</f>
        <v>0</v>
      </c>
    </row>
    <row r="10" spans="1:7" x14ac:dyDescent="0.2">
      <c r="A10" s="21"/>
      <c r="B10" s="131" t="s">
        <v>411</v>
      </c>
      <c r="C10" s="98"/>
      <c r="D10" s="9"/>
      <c r="E10" s="9"/>
      <c r="F10" s="9"/>
      <c r="G10" s="10"/>
    </row>
    <row r="11" spans="1:7" x14ac:dyDescent="0.2">
      <c r="A11" s="21">
        <v>2221</v>
      </c>
      <c r="B11" s="22">
        <v>51</v>
      </c>
      <c r="C11" s="8" t="s">
        <v>11</v>
      </c>
      <c r="D11" s="9">
        <v>367072</v>
      </c>
      <c r="E11" s="9">
        <v>374222</v>
      </c>
      <c r="F11" s="9">
        <v>370372</v>
      </c>
      <c r="G11" s="10">
        <f t="shared" ref="G11:G18" si="1">F11/D11*100</f>
        <v>100.89900618952142</v>
      </c>
    </row>
    <row r="12" spans="1:7" x14ac:dyDescent="0.2">
      <c r="A12" s="21">
        <v>2223</v>
      </c>
      <c r="B12" s="22">
        <v>51</v>
      </c>
      <c r="C12" s="8" t="s">
        <v>11</v>
      </c>
      <c r="D12" s="9">
        <v>240</v>
      </c>
      <c r="E12" s="9">
        <v>207</v>
      </c>
      <c r="F12" s="9">
        <v>260</v>
      </c>
      <c r="G12" s="10">
        <f t="shared" si="1"/>
        <v>108.33333333333333</v>
      </c>
    </row>
    <row r="13" spans="1:7" ht="28.5" x14ac:dyDescent="0.2">
      <c r="A13" s="21">
        <v>2223</v>
      </c>
      <c r="B13" s="22">
        <v>53</v>
      </c>
      <c r="C13" s="98" t="s">
        <v>14</v>
      </c>
      <c r="D13" s="9">
        <v>750</v>
      </c>
      <c r="E13" s="9">
        <v>750</v>
      </c>
      <c r="F13" s="9">
        <v>747</v>
      </c>
      <c r="G13" s="10">
        <f t="shared" si="1"/>
        <v>99.6</v>
      </c>
    </row>
    <row r="14" spans="1:7" x14ac:dyDescent="0.2">
      <c r="A14" s="21"/>
      <c r="B14" s="131" t="s">
        <v>412</v>
      </c>
      <c r="C14" s="98"/>
      <c r="D14" s="9"/>
      <c r="E14" s="9"/>
      <c r="F14" s="9"/>
      <c r="G14" s="10"/>
    </row>
    <row r="15" spans="1:7" x14ac:dyDescent="0.2">
      <c r="A15" s="21">
        <v>2242</v>
      </c>
      <c r="B15" s="22">
        <v>51</v>
      </c>
      <c r="C15" s="8" t="s">
        <v>11</v>
      </c>
      <c r="D15" s="9">
        <v>414015</v>
      </c>
      <c r="E15" s="9">
        <v>401765</v>
      </c>
      <c r="F15" s="9">
        <v>418015</v>
      </c>
      <c r="G15" s="10">
        <f>F15/D15*100</f>
        <v>100.96614856949628</v>
      </c>
    </row>
    <row r="16" spans="1:7" x14ac:dyDescent="0.2">
      <c r="A16" s="21">
        <v>2299</v>
      </c>
      <c r="B16" s="22">
        <v>51</v>
      </c>
      <c r="C16" s="8" t="s">
        <v>11</v>
      </c>
      <c r="D16" s="9"/>
      <c r="E16" s="9"/>
      <c r="F16" s="9">
        <v>1250</v>
      </c>
      <c r="G16" s="10"/>
    </row>
    <row r="17" spans="1:8" ht="15" thickBot="1" x14ac:dyDescent="0.25">
      <c r="A17" s="23">
        <v>6172</v>
      </c>
      <c r="B17" s="24">
        <v>51</v>
      </c>
      <c r="C17" s="8" t="s">
        <v>11</v>
      </c>
      <c r="D17" s="11">
        <v>17</v>
      </c>
      <c r="E17" s="11">
        <v>20</v>
      </c>
      <c r="F17" s="11">
        <v>0</v>
      </c>
      <c r="G17" s="12">
        <f t="shared" si="1"/>
        <v>0</v>
      </c>
    </row>
    <row r="18" spans="1:8" s="16" customFormat="1" ht="16.5" thickTop="1" thickBot="1" x14ac:dyDescent="0.3">
      <c r="A18" s="229" t="s">
        <v>12</v>
      </c>
      <c r="B18" s="230"/>
      <c r="C18" s="231"/>
      <c r="D18" s="52">
        <f>SUM(D9:D17)</f>
        <v>788594</v>
      </c>
      <c r="E18" s="52">
        <f>SUM(E11:E17)</f>
        <v>776964</v>
      </c>
      <c r="F18" s="52">
        <f>SUM(F11:F17)</f>
        <v>790644</v>
      </c>
      <c r="G18" s="53">
        <f t="shared" si="1"/>
        <v>100.25995632733699</v>
      </c>
    </row>
    <row r="19" spans="1:8" ht="15" thickTop="1" x14ac:dyDescent="0.2"/>
    <row r="21" spans="1:8" ht="15" x14ac:dyDescent="0.25">
      <c r="A21" s="27" t="s">
        <v>17</v>
      </c>
    </row>
    <row r="22" spans="1:8" ht="14.25" customHeight="1" x14ac:dyDescent="0.2">
      <c r="A22" s="131" t="s">
        <v>411</v>
      </c>
      <c r="B22" s="129"/>
      <c r="C22" s="129"/>
      <c r="D22" s="129"/>
      <c r="E22" s="130"/>
    </row>
    <row r="23" spans="1:8" ht="17.25" customHeight="1" thickBot="1" x14ac:dyDescent="0.3">
      <c r="A23" s="39" t="s">
        <v>414</v>
      </c>
      <c r="B23" s="40"/>
      <c r="C23" s="41"/>
      <c r="D23" s="42"/>
      <c r="E23" s="42"/>
      <c r="F23" s="227">
        <v>370372</v>
      </c>
      <c r="G23" s="227"/>
      <c r="H23" s="54">
        <f>SUM(F24,F32)</f>
        <v>370372</v>
      </c>
    </row>
    <row r="24" spans="1:8" ht="15.75" thickTop="1" x14ac:dyDescent="0.25">
      <c r="A24" s="26" t="s">
        <v>415</v>
      </c>
      <c r="F24" s="222">
        <v>368872</v>
      </c>
      <c r="G24" s="223"/>
    </row>
    <row r="25" spans="1:8" x14ac:dyDescent="0.2">
      <c r="A25" s="224" t="s">
        <v>456</v>
      </c>
      <c r="B25" s="241"/>
      <c r="C25" s="241"/>
      <c r="D25" s="241"/>
      <c r="E25" s="241"/>
      <c r="F25" s="241"/>
      <c r="G25" s="241"/>
    </row>
    <row r="26" spans="1:8" x14ac:dyDescent="0.2">
      <c r="A26" s="241"/>
      <c r="B26" s="241"/>
      <c r="C26" s="241"/>
      <c r="D26" s="241"/>
      <c r="E26" s="241"/>
      <c r="F26" s="241"/>
      <c r="G26" s="241"/>
    </row>
    <row r="27" spans="1:8" x14ac:dyDescent="0.2">
      <c r="A27" s="225"/>
      <c r="B27" s="225"/>
      <c r="C27" s="225"/>
      <c r="D27" s="225"/>
      <c r="E27" s="225"/>
      <c r="F27" s="225"/>
      <c r="G27" s="225"/>
    </row>
    <row r="28" spans="1:8" x14ac:dyDescent="0.2">
      <c r="A28" s="225"/>
      <c r="B28" s="225"/>
      <c r="C28" s="225"/>
      <c r="D28" s="225"/>
      <c r="E28" s="225"/>
      <c r="F28" s="225"/>
      <c r="G28" s="225"/>
    </row>
    <row r="29" spans="1:8" x14ac:dyDescent="0.2">
      <c r="A29" s="225"/>
      <c r="B29" s="225"/>
      <c r="C29" s="225"/>
      <c r="D29" s="225"/>
      <c r="E29" s="225"/>
      <c r="F29" s="225"/>
      <c r="G29" s="225"/>
    </row>
    <row r="30" spans="1:8" x14ac:dyDescent="0.2">
      <c r="A30" s="228"/>
      <c r="B30" s="228"/>
      <c r="C30" s="228"/>
      <c r="D30" s="228"/>
      <c r="E30" s="228"/>
      <c r="F30" s="228"/>
      <c r="G30" s="228"/>
    </row>
    <row r="31" spans="1:8" ht="15" x14ac:dyDescent="0.25">
      <c r="A31" s="26"/>
      <c r="F31" s="67"/>
      <c r="G31" s="68"/>
    </row>
    <row r="32" spans="1:8" ht="15" x14ac:dyDescent="0.25">
      <c r="A32" s="26" t="s">
        <v>416</v>
      </c>
      <c r="F32" s="222">
        <v>1500</v>
      </c>
      <c r="G32" s="223"/>
    </row>
    <row r="33" spans="1:8" x14ac:dyDescent="0.2">
      <c r="A33" s="224" t="s">
        <v>417</v>
      </c>
      <c r="B33" s="225"/>
      <c r="C33" s="225"/>
      <c r="D33" s="225"/>
      <c r="E33" s="225"/>
      <c r="F33" s="225"/>
      <c r="G33" s="225"/>
    </row>
    <row r="34" spans="1:8" x14ac:dyDescent="0.2">
      <c r="A34" s="225"/>
      <c r="B34" s="225"/>
      <c r="C34" s="225"/>
      <c r="D34" s="225"/>
      <c r="E34" s="225"/>
      <c r="F34" s="225"/>
      <c r="G34" s="225"/>
    </row>
    <row r="35" spans="1:8" x14ac:dyDescent="0.2">
      <c r="A35" s="225"/>
      <c r="B35" s="225"/>
      <c r="C35" s="225"/>
      <c r="D35" s="225"/>
      <c r="E35" s="225"/>
      <c r="F35" s="225"/>
      <c r="G35" s="225"/>
    </row>
    <row r="36" spans="1:8" x14ac:dyDescent="0.2">
      <c r="A36" s="225"/>
      <c r="B36" s="225"/>
      <c r="C36" s="225"/>
      <c r="D36" s="225"/>
      <c r="E36" s="225"/>
      <c r="F36" s="225"/>
      <c r="G36" s="225"/>
    </row>
    <row r="37" spans="1:8" ht="15" x14ac:dyDescent="0.25">
      <c r="A37" s="26"/>
      <c r="F37" s="67"/>
      <c r="G37" s="68"/>
    </row>
    <row r="38" spans="1:8" ht="15" x14ac:dyDescent="0.25">
      <c r="A38" s="26"/>
      <c r="F38" s="67"/>
      <c r="G38" s="68"/>
    </row>
    <row r="39" spans="1:8" ht="17.25" customHeight="1" thickBot="1" x14ac:dyDescent="0.3">
      <c r="A39" s="39" t="s">
        <v>418</v>
      </c>
      <c r="B39" s="40"/>
      <c r="C39" s="41"/>
      <c r="D39" s="42"/>
      <c r="E39" s="42"/>
      <c r="F39" s="227">
        <v>260</v>
      </c>
      <c r="G39" s="227"/>
      <c r="H39" s="54">
        <f>SUM(F40,F44)</f>
        <v>260</v>
      </c>
    </row>
    <row r="40" spans="1:8" ht="15.75" thickTop="1" x14ac:dyDescent="0.25">
      <c r="A40" s="26" t="s">
        <v>23</v>
      </c>
      <c r="F40" s="222">
        <v>60</v>
      </c>
      <c r="G40" s="223"/>
    </row>
    <row r="41" spans="1:8" x14ac:dyDescent="0.2">
      <c r="A41" s="224" t="s">
        <v>419</v>
      </c>
      <c r="B41" s="225"/>
      <c r="C41" s="225"/>
      <c r="D41" s="225"/>
      <c r="E41" s="225"/>
      <c r="F41" s="225"/>
      <c r="G41" s="225"/>
    </row>
    <row r="42" spans="1:8" x14ac:dyDescent="0.2">
      <c r="A42" s="225"/>
      <c r="B42" s="225"/>
      <c r="C42" s="225"/>
      <c r="D42" s="225"/>
      <c r="E42" s="225"/>
      <c r="F42" s="225"/>
      <c r="G42" s="225"/>
    </row>
    <row r="43" spans="1:8" ht="15" x14ac:dyDescent="0.25">
      <c r="A43" s="26"/>
      <c r="F43" s="67"/>
      <c r="G43" s="68"/>
    </row>
    <row r="44" spans="1:8" ht="15" x14ac:dyDescent="0.25">
      <c r="A44" s="26" t="s">
        <v>189</v>
      </c>
      <c r="F44" s="222">
        <v>200</v>
      </c>
      <c r="G44" s="223"/>
    </row>
    <row r="45" spans="1:8" x14ac:dyDescent="0.2">
      <c r="A45" s="224" t="s">
        <v>420</v>
      </c>
      <c r="B45" s="225"/>
      <c r="C45" s="225"/>
      <c r="D45" s="225"/>
      <c r="E45" s="225"/>
      <c r="F45" s="225"/>
      <c r="G45" s="225"/>
    </row>
    <row r="46" spans="1:8" x14ac:dyDescent="0.2">
      <c r="A46" s="225"/>
      <c r="B46" s="225"/>
      <c r="C46" s="225"/>
      <c r="D46" s="225"/>
      <c r="E46" s="225"/>
      <c r="F46" s="225"/>
      <c r="G46" s="225"/>
    </row>
    <row r="47" spans="1:8" ht="15" x14ac:dyDescent="0.25">
      <c r="A47" s="26"/>
      <c r="F47" s="67"/>
      <c r="G47" s="68"/>
    </row>
    <row r="48" spans="1:8" ht="15" x14ac:dyDescent="0.25">
      <c r="A48" s="26"/>
      <c r="F48" s="67"/>
      <c r="G48" s="68"/>
    </row>
    <row r="49" spans="1:8" ht="31.5" customHeight="1" thickBot="1" x14ac:dyDescent="0.3">
      <c r="A49" s="236" t="s">
        <v>421</v>
      </c>
      <c r="B49" s="237"/>
      <c r="C49" s="237"/>
      <c r="D49" s="237"/>
      <c r="E49" s="237"/>
      <c r="F49" s="227">
        <v>747</v>
      </c>
      <c r="G49" s="227"/>
      <c r="H49" s="54">
        <f>SUM(F50)</f>
        <v>747</v>
      </c>
    </row>
    <row r="50" spans="1:8" ht="15.75" thickTop="1" x14ac:dyDescent="0.25">
      <c r="A50" s="26" t="s">
        <v>289</v>
      </c>
      <c r="F50" s="222">
        <v>747</v>
      </c>
      <c r="G50" s="223"/>
    </row>
    <row r="51" spans="1:8" x14ac:dyDescent="0.2">
      <c r="A51" s="224" t="s">
        <v>458</v>
      </c>
      <c r="B51" s="225"/>
      <c r="C51" s="225"/>
      <c r="D51" s="225"/>
      <c r="E51" s="225"/>
      <c r="F51" s="225"/>
      <c r="G51" s="225"/>
    </row>
    <row r="52" spans="1:8" x14ac:dyDescent="0.2">
      <c r="A52" s="225"/>
      <c r="B52" s="225"/>
      <c r="C52" s="225"/>
      <c r="D52" s="225"/>
      <c r="E52" s="225"/>
      <c r="F52" s="225"/>
      <c r="G52" s="225"/>
    </row>
    <row r="53" spans="1:8" x14ac:dyDescent="0.2">
      <c r="A53" s="225"/>
      <c r="B53" s="225"/>
      <c r="C53" s="225"/>
      <c r="D53" s="225"/>
      <c r="E53" s="225"/>
      <c r="F53" s="225"/>
      <c r="G53" s="225"/>
    </row>
    <row r="54" spans="1:8" x14ac:dyDescent="0.2">
      <c r="A54" s="225"/>
      <c r="B54" s="225"/>
      <c r="C54" s="225"/>
      <c r="D54" s="225"/>
      <c r="E54" s="225"/>
      <c r="F54" s="225"/>
      <c r="G54" s="225"/>
    </row>
    <row r="55" spans="1:8" x14ac:dyDescent="0.2">
      <c r="A55" s="225"/>
      <c r="B55" s="225"/>
      <c r="C55" s="225"/>
      <c r="D55" s="225"/>
      <c r="E55" s="225"/>
      <c r="F55" s="225"/>
      <c r="G55" s="225"/>
    </row>
    <row r="56" spans="1:8" ht="15" x14ac:dyDescent="0.25">
      <c r="A56" s="26"/>
      <c r="F56" s="67"/>
      <c r="G56" s="68"/>
    </row>
    <row r="57" spans="1:8" ht="15" x14ac:dyDescent="0.25">
      <c r="A57" s="26"/>
      <c r="F57" s="67"/>
      <c r="G57" s="68"/>
    </row>
    <row r="58" spans="1:8" ht="15" x14ac:dyDescent="0.25">
      <c r="A58" s="131" t="s">
        <v>412</v>
      </c>
      <c r="F58" s="67"/>
      <c r="G58" s="68"/>
    </row>
    <row r="59" spans="1:8" ht="17.25" customHeight="1" thickBot="1" x14ac:dyDescent="0.3">
      <c r="A59" s="39" t="s">
        <v>422</v>
      </c>
      <c r="B59" s="40"/>
      <c r="C59" s="41"/>
      <c r="D59" s="42"/>
      <c r="E59" s="42"/>
      <c r="F59" s="227">
        <v>418015</v>
      </c>
      <c r="G59" s="227"/>
      <c r="H59" s="54">
        <f>SUM(F60)</f>
        <v>418015</v>
      </c>
    </row>
    <row r="60" spans="1:8" ht="15.75" thickTop="1" x14ac:dyDescent="0.25">
      <c r="A60" s="26" t="s">
        <v>423</v>
      </c>
      <c r="F60" s="222">
        <v>418015</v>
      </c>
      <c r="G60" s="223"/>
    </row>
    <row r="61" spans="1:8" x14ac:dyDescent="0.2">
      <c r="A61" s="224" t="s">
        <v>457</v>
      </c>
      <c r="B61" s="225"/>
      <c r="C61" s="225"/>
      <c r="D61" s="225"/>
      <c r="E61" s="225"/>
      <c r="F61" s="225"/>
      <c r="G61" s="225"/>
    </row>
    <row r="62" spans="1:8" x14ac:dyDescent="0.2">
      <c r="A62" s="225"/>
      <c r="B62" s="225"/>
      <c r="C62" s="225"/>
      <c r="D62" s="225"/>
      <c r="E62" s="225"/>
      <c r="F62" s="225"/>
      <c r="G62" s="225"/>
    </row>
    <row r="63" spans="1:8" x14ac:dyDescent="0.2">
      <c r="A63" s="225"/>
      <c r="B63" s="225"/>
      <c r="C63" s="225"/>
      <c r="D63" s="225"/>
      <c r="E63" s="225"/>
      <c r="F63" s="225"/>
      <c r="G63" s="225"/>
    </row>
    <row r="64" spans="1:8" x14ac:dyDescent="0.2">
      <c r="A64" s="225"/>
      <c r="B64" s="225"/>
      <c r="C64" s="225"/>
      <c r="D64" s="225"/>
      <c r="E64" s="225"/>
      <c r="F64" s="225"/>
      <c r="G64" s="225"/>
    </row>
    <row r="65" spans="1:8" ht="15" x14ac:dyDescent="0.25">
      <c r="A65" s="26"/>
      <c r="F65" s="67"/>
      <c r="G65" s="68"/>
    </row>
    <row r="66" spans="1:8" ht="15" x14ac:dyDescent="0.25">
      <c r="A66" s="26"/>
      <c r="F66" s="67"/>
      <c r="G66" s="68"/>
    </row>
    <row r="67" spans="1:8" ht="15" x14ac:dyDescent="0.25">
      <c r="A67" s="26"/>
      <c r="F67" s="73"/>
      <c r="G67" s="74"/>
    </row>
    <row r="68" spans="1:8" ht="15" x14ac:dyDescent="0.25">
      <c r="A68" s="26"/>
      <c r="F68" s="73"/>
      <c r="G68" s="74"/>
    </row>
    <row r="69" spans="1:8" ht="15" x14ac:dyDescent="0.25">
      <c r="A69" s="26"/>
      <c r="F69" s="73"/>
      <c r="G69" s="74"/>
    </row>
    <row r="70" spans="1:8" ht="15" x14ac:dyDescent="0.25">
      <c r="A70" s="26"/>
      <c r="F70" s="73"/>
      <c r="G70" s="74"/>
    </row>
    <row r="71" spans="1:8" ht="15" x14ac:dyDescent="0.25">
      <c r="A71" s="26"/>
      <c r="F71" s="73"/>
      <c r="G71" s="74"/>
    </row>
    <row r="72" spans="1:8" ht="15" x14ac:dyDescent="0.25">
      <c r="A72" s="26"/>
      <c r="F72" s="73"/>
      <c r="G72" s="74"/>
    </row>
    <row r="73" spans="1:8" ht="17.25" customHeight="1" thickBot="1" x14ac:dyDescent="0.3">
      <c r="A73" s="39" t="s">
        <v>424</v>
      </c>
      <c r="B73" s="40"/>
      <c r="C73" s="41"/>
      <c r="D73" s="42"/>
      <c r="E73" s="42"/>
      <c r="F73" s="227">
        <v>1250</v>
      </c>
      <c r="G73" s="227"/>
      <c r="H73" s="54">
        <f>SUM(F74,F78)</f>
        <v>1250</v>
      </c>
    </row>
    <row r="74" spans="1:8" ht="15.75" thickTop="1" x14ac:dyDescent="0.25">
      <c r="A74" s="26" t="s">
        <v>23</v>
      </c>
      <c r="F74" s="222">
        <v>1250</v>
      </c>
      <c r="G74" s="223"/>
    </row>
    <row r="75" spans="1:8" x14ac:dyDescent="0.2">
      <c r="A75" s="224" t="s">
        <v>413</v>
      </c>
      <c r="B75" s="225"/>
      <c r="C75" s="225"/>
      <c r="D75" s="225"/>
      <c r="E75" s="225"/>
      <c r="F75" s="225"/>
      <c r="G75" s="225"/>
    </row>
    <row r="76" spans="1:8" x14ac:dyDescent="0.2">
      <c r="A76" s="225"/>
      <c r="B76" s="225"/>
      <c r="C76" s="225"/>
      <c r="D76" s="225"/>
      <c r="E76" s="225"/>
      <c r="F76" s="225"/>
      <c r="G76" s="225"/>
    </row>
    <row r="77" spans="1:8" x14ac:dyDescent="0.2">
      <c r="A77" s="225"/>
      <c r="B77" s="225"/>
      <c r="C77" s="225"/>
      <c r="D77" s="225"/>
      <c r="E77" s="225"/>
      <c r="F77" s="225"/>
      <c r="G77" s="225"/>
    </row>
    <row r="78" spans="1:8" x14ac:dyDescent="0.2">
      <c r="A78" s="225"/>
      <c r="B78" s="225"/>
      <c r="C78" s="225"/>
      <c r="D78" s="225"/>
      <c r="E78" s="225"/>
      <c r="F78" s="225"/>
      <c r="G78" s="225"/>
    </row>
    <row r="79" spans="1:8" x14ac:dyDescent="0.2">
      <c r="A79" s="225"/>
      <c r="B79" s="225"/>
      <c r="C79" s="225"/>
      <c r="D79" s="225"/>
      <c r="E79" s="225"/>
      <c r="F79" s="225"/>
      <c r="G79" s="225"/>
    </row>
    <row r="80" spans="1:8" x14ac:dyDescent="0.2">
      <c r="A80" s="225"/>
      <c r="B80" s="225"/>
      <c r="C80" s="225"/>
      <c r="D80" s="225"/>
      <c r="E80" s="225"/>
      <c r="F80" s="225"/>
      <c r="G80" s="225"/>
    </row>
    <row r="81" spans="1:12" customFormat="1" ht="15" x14ac:dyDescent="0.25">
      <c r="A81" s="228"/>
      <c r="B81" s="228"/>
      <c r="C81" s="228"/>
      <c r="D81" s="228"/>
      <c r="E81" s="228"/>
      <c r="F81" s="228"/>
      <c r="G81" s="228"/>
      <c r="H81" s="128"/>
      <c r="I81" s="128"/>
      <c r="J81" s="128"/>
      <c r="K81" s="128"/>
      <c r="L81" s="33"/>
    </row>
    <row r="82" spans="1:12" customFormat="1" ht="15" x14ac:dyDescent="0.25">
      <c r="B82" s="128"/>
      <c r="C82" s="128"/>
      <c r="D82" s="128"/>
      <c r="E82" s="128"/>
      <c r="F82" s="128"/>
      <c r="G82" s="128"/>
      <c r="H82" s="128"/>
      <c r="I82" s="128"/>
      <c r="J82" s="128"/>
      <c r="K82" s="128"/>
      <c r="L82" s="33"/>
    </row>
    <row r="83" spans="1:12" customFormat="1" ht="15" x14ac:dyDescent="0.25">
      <c r="L83" s="33"/>
    </row>
    <row r="84" spans="1:12" customFormat="1" ht="15" x14ac:dyDescent="0.25">
      <c r="L84" s="33"/>
    </row>
  </sheetData>
  <mergeCells count="22">
    <mergeCell ref="F74:G74"/>
    <mergeCell ref="F44:G44"/>
    <mergeCell ref="F60:G60"/>
    <mergeCell ref="A61:G64"/>
    <mergeCell ref="F50:G50"/>
    <mergeCell ref="F73:G73"/>
    <mergeCell ref="F1:G1"/>
    <mergeCell ref="A18:C18"/>
    <mergeCell ref="F23:G23"/>
    <mergeCell ref="F24:G24"/>
    <mergeCell ref="A75:G81"/>
    <mergeCell ref="A25:G30"/>
    <mergeCell ref="F32:G32"/>
    <mergeCell ref="A33:G36"/>
    <mergeCell ref="F39:G39"/>
    <mergeCell ref="F40:G40"/>
    <mergeCell ref="A41:G42"/>
    <mergeCell ref="F59:G59"/>
    <mergeCell ref="A45:G46"/>
    <mergeCell ref="A49:E49"/>
    <mergeCell ref="F49:G49"/>
    <mergeCell ref="A51:G55"/>
  </mergeCells>
  <pageMargins left="0.70866141732283472" right="0.70866141732283472" top="0.78740157480314965" bottom="0.78740157480314965" header="0.31496062992125984" footer="0.31496062992125984"/>
  <pageSetup paperSize="9" scale="66" firstPageNumber="54"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99"/>
  <sheetViews>
    <sheetView view="pageBreakPreview" topLeftCell="A82" zoomScaleNormal="100" zoomScaleSheetLayoutView="100" workbookViewId="0">
      <selection activeCell="H88" sqref="H88"/>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268</v>
      </c>
      <c r="F1" s="226" t="s">
        <v>269</v>
      </c>
      <c r="G1" s="226"/>
    </row>
    <row r="3" spans="1:8" x14ac:dyDescent="0.2">
      <c r="A3" s="25" t="s">
        <v>1</v>
      </c>
      <c r="B3" s="25" t="s">
        <v>270</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s="5" customFormat="1" ht="15" thickTop="1" x14ac:dyDescent="0.2">
      <c r="A9" s="88"/>
      <c r="B9" s="103" t="s">
        <v>271</v>
      </c>
      <c r="D9" s="107"/>
      <c r="E9" s="107"/>
      <c r="F9" s="107"/>
      <c r="G9" s="102"/>
    </row>
    <row r="10" spans="1:8" x14ac:dyDescent="0.2">
      <c r="A10" s="21">
        <v>3311</v>
      </c>
      <c r="B10" s="22">
        <v>52</v>
      </c>
      <c r="C10" s="98" t="s">
        <v>13</v>
      </c>
      <c r="D10" s="9">
        <v>304</v>
      </c>
      <c r="E10" s="9">
        <v>304</v>
      </c>
      <c r="F10" s="9">
        <v>228</v>
      </c>
      <c r="G10" s="106">
        <f t="shared" ref="G10:G21" si="0">F10/D10*100</f>
        <v>75</v>
      </c>
    </row>
    <row r="11" spans="1:8" ht="28.5" x14ac:dyDescent="0.2">
      <c r="A11" s="21">
        <v>3311</v>
      </c>
      <c r="B11" s="22">
        <v>53</v>
      </c>
      <c r="C11" s="98" t="s">
        <v>14</v>
      </c>
      <c r="D11" s="9">
        <v>1392</v>
      </c>
      <c r="E11" s="9">
        <v>1392</v>
      </c>
      <c r="F11" s="9">
        <v>1044</v>
      </c>
      <c r="G11" s="106">
        <f t="shared" si="0"/>
        <v>75</v>
      </c>
    </row>
    <row r="12" spans="1:8" ht="28.5" x14ac:dyDescent="0.2">
      <c r="A12" s="21">
        <v>3312</v>
      </c>
      <c r="B12" s="22">
        <v>53</v>
      </c>
      <c r="C12" s="98" t="s">
        <v>14</v>
      </c>
      <c r="D12" s="9">
        <v>304</v>
      </c>
      <c r="E12" s="9">
        <v>304</v>
      </c>
      <c r="F12" s="9">
        <v>228</v>
      </c>
      <c r="G12" s="106">
        <f t="shared" si="0"/>
        <v>75</v>
      </c>
    </row>
    <row r="13" spans="1:8" x14ac:dyDescent="0.2">
      <c r="A13" s="21"/>
      <c r="B13" s="22"/>
      <c r="C13" s="104"/>
      <c r="D13" s="100">
        <f>SUM(D10:D12)</f>
        <v>2000</v>
      </c>
      <c r="E13" s="100">
        <f t="shared" ref="E13:F13" si="1">SUM(E10:E12)</f>
        <v>2000</v>
      </c>
      <c r="F13" s="100">
        <f t="shared" si="1"/>
        <v>1500</v>
      </c>
      <c r="G13" s="106"/>
    </row>
    <row r="14" spans="1:8" ht="14.25" customHeight="1" x14ac:dyDescent="0.2">
      <c r="A14" s="21"/>
      <c r="B14" s="97" t="s">
        <v>273</v>
      </c>
      <c r="C14" s="105"/>
      <c r="D14" s="108"/>
      <c r="E14" s="108"/>
      <c r="F14" s="108"/>
      <c r="G14" s="92"/>
      <c r="H14" s="92"/>
    </row>
    <row r="15" spans="1:8" x14ac:dyDescent="0.2">
      <c r="A15" s="21">
        <v>3312</v>
      </c>
      <c r="B15" s="22">
        <v>52</v>
      </c>
      <c r="C15" s="98" t="s">
        <v>13</v>
      </c>
      <c r="D15" s="9">
        <v>6750</v>
      </c>
      <c r="E15" s="9">
        <v>6500</v>
      </c>
      <c r="F15" s="9">
        <v>4680</v>
      </c>
      <c r="G15" s="106">
        <f t="shared" si="0"/>
        <v>69.333333333333343</v>
      </c>
    </row>
    <row r="16" spans="1:8" x14ac:dyDescent="0.2">
      <c r="A16" s="21"/>
      <c r="B16" s="93" t="s">
        <v>274</v>
      </c>
      <c r="C16" s="98"/>
      <c r="D16" s="9"/>
      <c r="E16" s="9"/>
      <c r="F16" s="9"/>
      <c r="G16" s="106"/>
    </row>
    <row r="17" spans="1:8" ht="28.5" x14ac:dyDescent="0.2">
      <c r="A17" s="21">
        <v>3314</v>
      </c>
      <c r="B17" s="22">
        <v>53</v>
      </c>
      <c r="C17" s="98" t="s">
        <v>14</v>
      </c>
      <c r="D17" s="9">
        <v>9300</v>
      </c>
      <c r="E17" s="9">
        <v>9300</v>
      </c>
      <c r="F17" s="9">
        <v>9000</v>
      </c>
      <c r="G17" s="106">
        <f t="shared" si="0"/>
        <v>96.774193548387103</v>
      </c>
    </row>
    <row r="18" spans="1:8" ht="28.5" x14ac:dyDescent="0.2">
      <c r="A18" s="21">
        <v>3315</v>
      </c>
      <c r="B18" s="22">
        <v>53</v>
      </c>
      <c r="C18" s="98" t="s">
        <v>14</v>
      </c>
      <c r="D18" s="9">
        <v>25000</v>
      </c>
      <c r="E18" s="9">
        <v>25000</v>
      </c>
      <c r="F18" s="9">
        <v>22500</v>
      </c>
      <c r="G18" s="106">
        <f t="shared" si="0"/>
        <v>90</v>
      </c>
    </row>
    <row r="19" spans="1:8" x14ac:dyDescent="0.2">
      <c r="A19" s="21">
        <v>3319</v>
      </c>
      <c r="B19" s="22">
        <v>51</v>
      </c>
      <c r="C19" s="8" t="s">
        <v>11</v>
      </c>
      <c r="D19" s="9">
        <v>780</v>
      </c>
      <c r="E19" s="9">
        <v>600</v>
      </c>
      <c r="F19" s="9">
        <v>705</v>
      </c>
      <c r="G19" s="10">
        <f t="shared" si="0"/>
        <v>90.384615384615387</v>
      </c>
    </row>
    <row r="20" spans="1:8" ht="15" thickBot="1" x14ac:dyDescent="0.25">
      <c r="A20" s="21">
        <v>3322</v>
      </c>
      <c r="B20" s="22">
        <v>52</v>
      </c>
      <c r="C20" s="98" t="s">
        <v>13</v>
      </c>
      <c r="D20" s="9">
        <v>23250</v>
      </c>
      <c r="E20" s="9">
        <v>22854</v>
      </c>
      <c r="F20" s="9">
        <v>21320</v>
      </c>
      <c r="G20" s="10">
        <f t="shared" si="0"/>
        <v>91.6989247311828</v>
      </c>
    </row>
    <row r="21" spans="1:8" s="16" customFormat="1" ht="16.5" thickTop="1" thickBot="1" x14ac:dyDescent="0.3">
      <c r="A21" s="229" t="s">
        <v>12</v>
      </c>
      <c r="B21" s="230"/>
      <c r="C21" s="231"/>
      <c r="D21" s="52">
        <f t="shared" ref="D21:E21" si="2">SUM(D10,D11,D12,D15,D17,D18,D19,D20)</f>
        <v>67080</v>
      </c>
      <c r="E21" s="52">
        <f t="shared" si="2"/>
        <v>66254</v>
      </c>
      <c r="F21" s="52">
        <f>SUM(F10,F11,F12,F15,F17,F18,F19,F20)</f>
        <v>59705</v>
      </c>
      <c r="G21" s="53">
        <f t="shared" si="0"/>
        <v>89.005664877757908</v>
      </c>
    </row>
    <row r="22" spans="1:8" ht="15" thickTop="1" x14ac:dyDescent="0.2"/>
    <row r="23" spans="1:8" ht="15" x14ac:dyDescent="0.25">
      <c r="A23" s="27" t="s">
        <v>17</v>
      </c>
    </row>
    <row r="24" spans="1:8" x14ac:dyDescent="0.2">
      <c r="A24" s="266" t="s">
        <v>271</v>
      </c>
      <c r="B24" s="278"/>
      <c r="C24" s="278"/>
      <c r="D24" s="278"/>
      <c r="E24" s="278"/>
    </row>
    <row r="25" spans="1:8" ht="15.75" thickBot="1" x14ac:dyDescent="0.3">
      <c r="A25" s="39" t="s">
        <v>276</v>
      </c>
      <c r="B25" s="40"/>
      <c r="C25" s="41"/>
      <c r="D25" s="42"/>
      <c r="E25" s="42"/>
      <c r="F25" s="227">
        <v>228</v>
      </c>
      <c r="G25" s="227"/>
      <c r="H25" s="54">
        <f>SUM(F26:G27)</f>
        <v>228</v>
      </c>
    </row>
    <row r="26" spans="1:8" ht="15.75" thickTop="1" x14ac:dyDescent="0.25">
      <c r="A26" s="26" t="s">
        <v>277</v>
      </c>
      <c r="F26" s="222">
        <v>228</v>
      </c>
      <c r="G26" s="223"/>
    </row>
    <row r="27" spans="1:8" ht="15" x14ac:dyDescent="0.25">
      <c r="A27" s="25" t="s">
        <v>278</v>
      </c>
      <c r="F27" s="67"/>
      <c r="G27" s="68"/>
    </row>
    <row r="28" spans="1:8" ht="15" x14ac:dyDescent="0.25">
      <c r="A28" s="26"/>
      <c r="F28" s="67"/>
      <c r="G28" s="68"/>
    </row>
    <row r="29" spans="1:8" ht="15" x14ac:dyDescent="0.25">
      <c r="A29" s="26"/>
      <c r="F29" s="67"/>
      <c r="G29" s="68"/>
    </row>
    <row r="30" spans="1:8" ht="31.5" customHeight="1" thickBot="1" x14ac:dyDescent="0.3">
      <c r="A30" s="236" t="s">
        <v>280</v>
      </c>
      <c r="B30" s="237"/>
      <c r="C30" s="237"/>
      <c r="D30" s="237"/>
      <c r="E30" s="237"/>
      <c r="F30" s="227">
        <v>1044</v>
      </c>
      <c r="G30" s="227"/>
      <c r="H30" s="54">
        <f>SUM(F31)</f>
        <v>1044</v>
      </c>
    </row>
    <row r="31" spans="1:8" ht="15.75" thickTop="1" x14ac:dyDescent="0.25">
      <c r="A31" s="26" t="s">
        <v>279</v>
      </c>
      <c r="F31" s="222">
        <v>1044</v>
      </c>
      <c r="G31" s="223"/>
    </row>
    <row r="32" spans="1:8" x14ac:dyDescent="0.2">
      <c r="A32" s="224" t="s">
        <v>282</v>
      </c>
      <c r="B32" s="225"/>
      <c r="C32" s="225"/>
      <c r="D32" s="225"/>
      <c r="E32" s="225"/>
      <c r="F32" s="225"/>
      <c r="G32" s="225"/>
    </row>
    <row r="33" spans="1:8" x14ac:dyDescent="0.2">
      <c r="A33" s="225"/>
      <c r="B33" s="225"/>
      <c r="C33" s="225"/>
      <c r="D33" s="225"/>
      <c r="E33" s="225"/>
      <c r="F33" s="225"/>
      <c r="G33" s="225"/>
    </row>
    <row r="34" spans="1:8" ht="15" x14ac:dyDescent="0.25">
      <c r="A34" s="26"/>
      <c r="F34" s="67"/>
      <c r="G34" s="68"/>
    </row>
    <row r="35" spans="1:8" ht="15" x14ac:dyDescent="0.25">
      <c r="A35" s="26"/>
      <c r="F35" s="67"/>
      <c r="G35" s="68"/>
    </row>
    <row r="36" spans="1:8" ht="31.5" customHeight="1" thickBot="1" x14ac:dyDescent="0.3">
      <c r="A36" s="236" t="s">
        <v>281</v>
      </c>
      <c r="B36" s="237"/>
      <c r="C36" s="237"/>
      <c r="D36" s="237"/>
      <c r="E36" s="237"/>
      <c r="F36" s="227">
        <v>228</v>
      </c>
      <c r="G36" s="227"/>
      <c r="H36" s="54">
        <f>SUM(F37)</f>
        <v>228</v>
      </c>
    </row>
    <row r="37" spans="1:8" ht="15.75" thickTop="1" x14ac:dyDescent="0.25">
      <c r="A37" s="26" t="s">
        <v>279</v>
      </c>
      <c r="F37" s="222">
        <v>228</v>
      </c>
      <c r="G37" s="223"/>
    </row>
    <row r="38" spans="1:8" x14ac:dyDescent="0.2">
      <c r="A38" s="224" t="s">
        <v>272</v>
      </c>
      <c r="B38" s="225"/>
      <c r="C38" s="225"/>
      <c r="D38" s="225"/>
      <c r="E38" s="225"/>
      <c r="F38" s="225"/>
      <c r="G38" s="225"/>
    </row>
    <row r="39" spans="1:8" x14ac:dyDescent="0.2">
      <c r="A39" s="225"/>
      <c r="B39" s="225"/>
      <c r="C39" s="225"/>
      <c r="D39" s="225"/>
      <c r="E39" s="225"/>
      <c r="F39" s="225"/>
      <c r="G39" s="225"/>
    </row>
    <row r="40" spans="1:8" x14ac:dyDescent="0.2">
      <c r="A40" s="225"/>
      <c r="B40" s="225"/>
      <c r="C40" s="225"/>
      <c r="D40" s="225"/>
      <c r="E40" s="225"/>
      <c r="F40" s="225"/>
      <c r="G40" s="225"/>
    </row>
    <row r="41" spans="1:8" x14ac:dyDescent="0.2">
      <c r="A41" s="225"/>
      <c r="B41" s="225"/>
      <c r="C41" s="225"/>
      <c r="D41" s="225"/>
      <c r="E41" s="225"/>
      <c r="F41" s="225"/>
      <c r="G41" s="225"/>
    </row>
    <row r="42" spans="1:8" x14ac:dyDescent="0.2">
      <c r="A42" s="225"/>
      <c r="B42" s="225"/>
      <c r="C42" s="225"/>
      <c r="D42" s="225"/>
      <c r="E42" s="225"/>
      <c r="F42" s="225"/>
      <c r="G42" s="225"/>
    </row>
    <row r="43" spans="1:8" ht="15" x14ac:dyDescent="0.25">
      <c r="A43" s="26"/>
      <c r="F43" s="67"/>
      <c r="G43" s="68"/>
    </row>
    <row r="44" spans="1:8" ht="15" x14ac:dyDescent="0.25">
      <c r="A44" s="26"/>
      <c r="F44" s="67"/>
      <c r="G44" s="68"/>
    </row>
    <row r="45" spans="1:8" x14ac:dyDescent="0.2">
      <c r="A45" s="266" t="s">
        <v>273</v>
      </c>
      <c r="B45" s="267"/>
      <c r="C45" s="267"/>
      <c r="D45" s="267"/>
      <c r="E45" s="267"/>
      <c r="F45" s="278"/>
      <c r="G45" s="278"/>
    </row>
    <row r="46" spans="1:8" ht="15.75" thickBot="1" x14ac:dyDescent="0.3">
      <c r="A46" s="39" t="s">
        <v>283</v>
      </c>
      <c r="B46" s="40"/>
      <c r="C46" s="41"/>
      <c r="D46" s="42"/>
      <c r="E46" s="42"/>
      <c r="F46" s="227">
        <v>4680</v>
      </c>
      <c r="G46" s="227"/>
      <c r="H46" s="54">
        <f>SUM(F47:G48)</f>
        <v>4680</v>
      </c>
    </row>
    <row r="47" spans="1:8" ht="15.75" thickTop="1" x14ac:dyDescent="0.25">
      <c r="A47" s="26" t="s">
        <v>284</v>
      </c>
      <c r="F47" s="222">
        <v>4680</v>
      </c>
      <c r="G47" s="223"/>
    </row>
    <row r="48" spans="1:8" x14ac:dyDescent="0.2">
      <c r="A48" s="224" t="s">
        <v>285</v>
      </c>
      <c r="B48" s="225"/>
      <c r="C48" s="225"/>
      <c r="D48" s="225"/>
      <c r="E48" s="225"/>
      <c r="F48" s="225"/>
      <c r="G48" s="225"/>
    </row>
    <row r="49" spans="1:8" x14ac:dyDescent="0.2">
      <c r="A49" s="225"/>
      <c r="B49" s="225"/>
      <c r="C49" s="225"/>
      <c r="D49" s="225"/>
      <c r="E49" s="225"/>
      <c r="F49" s="225"/>
      <c r="G49" s="225"/>
    </row>
    <row r="50" spans="1:8" ht="15" x14ac:dyDescent="0.25">
      <c r="A50" s="26"/>
      <c r="F50" s="67"/>
      <c r="G50" s="68"/>
    </row>
    <row r="51" spans="1:8" ht="14.25" customHeight="1" x14ac:dyDescent="0.2">
      <c r="A51" s="1"/>
      <c r="B51" s="105"/>
      <c r="C51" s="105"/>
      <c r="D51" s="109"/>
      <c r="E51" s="109"/>
      <c r="F51" s="109"/>
      <c r="G51" s="109"/>
    </row>
    <row r="52" spans="1:8" ht="15" x14ac:dyDescent="0.25">
      <c r="A52" s="93" t="s">
        <v>274</v>
      </c>
      <c r="F52" s="67"/>
      <c r="G52" s="68"/>
    </row>
    <row r="53" spans="1:8" ht="31.5" customHeight="1" thickBot="1" x14ac:dyDescent="0.3">
      <c r="A53" s="236" t="s">
        <v>286</v>
      </c>
      <c r="B53" s="237"/>
      <c r="C53" s="237"/>
      <c r="D53" s="237"/>
      <c r="E53" s="237"/>
      <c r="F53" s="227">
        <v>9000</v>
      </c>
      <c r="G53" s="227"/>
      <c r="H53" s="54">
        <f>SUM(F54)</f>
        <v>9000</v>
      </c>
    </row>
    <row r="54" spans="1:8" ht="15.75" thickTop="1" x14ac:dyDescent="0.25">
      <c r="A54" s="26" t="s">
        <v>279</v>
      </c>
      <c r="F54" s="222">
        <v>9000</v>
      </c>
      <c r="G54" s="223"/>
    </row>
    <row r="55" spans="1:8" x14ac:dyDescent="0.2">
      <c r="A55" s="224" t="s">
        <v>287</v>
      </c>
      <c r="B55" s="225"/>
      <c r="C55" s="225"/>
      <c r="D55" s="225"/>
      <c r="E55" s="225"/>
      <c r="F55" s="225"/>
      <c r="G55" s="225"/>
    </row>
    <row r="56" spans="1:8" x14ac:dyDescent="0.2">
      <c r="A56" s="225"/>
      <c r="B56" s="225"/>
      <c r="C56" s="225"/>
      <c r="D56" s="225"/>
      <c r="E56" s="225"/>
      <c r="F56" s="225"/>
      <c r="G56" s="225"/>
    </row>
    <row r="57" spans="1:8" x14ac:dyDescent="0.2">
      <c r="A57" s="225"/>
      <c r="B57" s="225"/>
      <c r="C57" s="225"/>
      <c r="D57" s="225"/>
      <c r="E57" s="225"/>
      <c r="F57" s="225"/>
      <c r="G57" s="225"/>
    </row>
    <row r="58" spans="1:8" x14ac:dyDescent="0.2">
      <c r="A58" s="225"/>
      <c r="B58" s="225"/>
      <c r="C58" s="225"/>
      <c r="D58" s="225"/>
      <c r="E58" s="225"/>
      <c r="F58" s="225"/>
      <c r="G58" s="225"/>
    </row>
    <row r="59" spans="1:8" s="26" customFormat="1" ht="15" x14ac:dyDescent="0.25">
      <c r="A59" s="85"/>
      <c r="B59" s="85"/>
      <c r="C59" s="85"/>
      <c r="D59" s="85"/>
      <c r="E59" s="85"/>
      <c r="F59" s="85"/>
      <c r="G59" s="85"/>
    </row>
    <row r="60" spans="1:8" s="26" customFormat="1" ht="15" x14ac:dyDescent="0.25">
      <c r="A60" s="85"/>
      <c r="B60" s="85"/>
      <c r="C60" s="85"/>
      <c r="D60" s="85"/>
      <c r="E60" s="85"/>
      <c r="F60" s="85"/>
      <c r="G60" s="85"/>
    </row>
    <row r="61" spans="1:8" ht="31.5" customHeight="1" thickBot="1" x14ac:dyDescent="0.3">
      <c r="A61" s="236" t="s">
        <v>288</v>
      </c>
      <c r="B61" s="237"/>
      <c r="C61" s="237"/>
      <c r="D61" s="237"/>
      <c r="E61" s="237"/>
      <c r="F61" s="227">
        <v>22500</v>
      </c>
      <c r="G61" s="227"/>
      <c r="H61" s="54">
        <f>SUM(F62)</f>
        <v>22500</v>
      </c>
    </row>
    <row r="62" spans="1:8" s="26" customFormat="1" ht="15.75" thickTop="1" x14ac:dyDescent="0.25">
      <c r="A62" s="26" t="s">
        <v>289</v>
      </c>
      <c r="B62" s="85"/>
      <c r="C62" s="85"/>
      <c r="D62" s="85"/>
      <c r="E62" s="85"/>
      <c r="F62" s="222">
        <v>22500</v>
      </c>
      <c r="G62" s="223"/>
    </row>
    <row r="63" spans="1:8" s="26" customFormat="1" ht="15" x14ac:dyDescent="0.25">
      <c r="A63" s="224" t="s">
        <v>290</v>
      </c>
      <c r="B63" s="225"/>
      <c r="C63" s="225"/>
      <c r="D63" s="225"/>
      <c r="E63" s="225"/>
      <c r="F63" s="225"/>
      <c r="G63" s="225"/>
    </row>
    <row r="64" spans="1:8" s="26" customFormat="1" ht="15" x14ac:dyDescent="0.25">
      <c r="A64" s="225"/>
      <c r="B64" s="225"/>
      <c r="C64" s="225"/>
      <c r="D64" s="225"/>
      <c r="E64" s="225"/>
      <c r="F64" s="225"/>
      <c r="G64" s="225"/>
    </row>
    <row r="65" spans="1:8" s="26" customFormat="1" ht="15" x14ac:dyDescent="0.25">
      <c r="A65" s="225"/>
      <c r="B65" s="225"/>
      <c r="C65" s="225"/>
      <c r="D65" s="225"/>
      <c r="E65" s="225"/>
      <c r="F65" s="225"/>
      <c r="G65" s="225"/>
    </row>
    <row r="66" spans="1:8" s="26" customFormat="1" ht="15" x14ac:dyDescent="0.25">
      <c r="B66" s="85"/>
      <c r="C66" s="85"/>
      <c r="D66" s="85"/>
      <c r="E66" s="85"/>
      <c r="F66" s="85"/>
      <c r="G66" s="85"/>
    </row>
    <row r="67" spans="1:8" s="26" customFormat="1" ht="15" x14ac:dyDescent="0.25">
      <c r="B67" s="85"/>
      <c r="C67" s="85"/>
      <c r="D67" s="85"/>
      <c r="E67" s="85"/>
      <c r="F67" s="85"/>
      <c r="G67" s="85"/>
    </row>
    <row r="68" spans="1:8" ht="17.25" customHeight="1" thickBot="1" x14ac:dyDescent="0.3">
      <c r="A68" s="39" t="s">
        <v>291</v>
      </c>
      <c r="B68" s="40"/>
      <c r="C68" s="41"/>
      <c r="D68" s="42"/>
      <c r="E68" s="42"/>
      <c r="F68" s="227">
        <v>705</v>
      </c>
      <c r="G68" s="227"/>
      <c r="H68" s="54">
        <f>SUM(F69,F73,G88,F89)</f>
        <v>705</v>
      </c>
    </row>
    <row r="69" spans="1:8" s="26" customFormat="1" ht="15.75" thickTop="1" x14ac:dyDescent="0.25">
      <c r="A69" s="26" t="s">
        <v>23</v>
      </c>
      <c r="B69" s="85"/>
      <c r="C69" s="85"/>
      <c r="D69" s="85"/>
      <c r="E69" s="85"/>
      <c r="F69" s="222">
        <v>25</v>
      </c>
      <c r="G69" s="223"/>
      <c r="H69" s="110"/>
    </row>
    <row r="70" spans="1:8" s="26" customFormat="1" ht="15" x14ac:dyDescent="0.25">
      <c r="A70" s="224" t="s">
        <v>292</v>
      </c>
      <c r="B70" s="225"/>
      <c r="C70" s="225"/>
      <c r="D70" s="225"/>
      <c r="E70" s="225"/>
      <c r="F70" s="225"/>
      <c r="G70" s="225"/>
    </row>
    <row r="71" spans="1:8" s="26" customFormat="1" ht="15" x14ac:dyDescent="0.25">
      <c r="A71" s="225"/>
      <c r="B71" s="225"/>
      <c r="C71" s="225"/>
      <c r="D71" s="225"/>
      <c r="E71" s="225"/>
      <c r="F71" s="225"/>
      <c r="G71" s="225"/>
    </row>
    <row r="72" spans="1:8" s="26" customFormat="1" ht="15" x14ac:dyDescent="0.25">
      <c r="B72" s="85"/>
      <c r="C72" s="85"/>
      <c r="D72" s="85"/>
      <c r="E72" s="85"/>
      <c r="F72" s="85"/>
      <c r="G72" s="85"/>
    </row>
    <row r="73" spans="1:8" s="26" customFormat="1" ht="15" x14ac:dyDescent="0.25">
      <c r="A73" s="26" t="s">
        <v>25</v>
      </c>
      <c r="B73" s="85"/>
      <c r="C73" s="85"/>
      <c r="D73" s="85"/>
      <c r="E73" s="85"/>
      <c r="F73" s="222">
        <v>540</v>
      </c>
      <c r="G73" s="223"/>
    </row>
    <row r="74" spans="1:8" s="26" customFormat="1" ht="15" x14ac:dyDescent="0.25">
      <c r="A74" s="245" t="s">
        <v>296</v>
      </c>
      <c r="B74" s="246"/>
      <c r="C74" s="246"/>
      <c r="D74" s="246"/>
      <c r="E74" s="246"/>
      <c r="F74" s="246"/>
      <c r="G74" s="246"/>
    </row>
    <row r="75" spans="1:8" s="26" customFormat="1" ht="15" x14ac:dyDescent="0.25">
      <c r="A75" s="246"/>
      <c r="B75" s="246"/>
      <c r="C75" s="246"/>
      <c r="D75" s="246"/>
      <c r="E75" s="246"/>
      <c r="F75" s="246"/>
      <c r="G75" s="246"/>
    </row>
    <row r="76" spans="1:8" s="26" customFormat="1" ht="15" x14ac:dyDescent="0.25">
      <c r="A76" s="246"/>
      <c r="B76" s="246"/>
      <c r="C76" s="246"/>
      <c r="D76" s="246"/>
      <c r="E76" s="246"/>
      <c r="F76" s="246"/>
      <c r="G76" s="246"/>
    </row>
    <row r="77" spans="1:8" s="26" customFormat="1" ht="15" x14ac:dyDescent="0.25">
      <c r="A77" s="246"/>
      <c r="B77" s="246"/>
      <c r="C77" s="246"/>
      <c r="D77" s="246"/>
      <c r="E77" s="246"/>
      <c r="F77" s="246"/>
      <c r="G77" s="246"/>
    </row>
    <row r="78" spans="1:8" s="26" customFormat="1" ht="15" x14ac:dyDescent="0.25">
      <c r="A78" s="246"/>
      <c r="B78" s="246"/>
      <c r="C78" s="246"/>
      <c r="D78" s="246"/>
      <c r="E78" s="246"/>
      <c r="F78" s="246"/>
      <c r="G78" s="246"/>
    </row>
    <row r="79" spans="1:8" s="26" customFormat="1" ht="15" x14ac:dyDescent="0.25">
      <c r="A79" s="246"/>
      <c r="B79" s="246"/>
      <c r="C79" s="246"/>
      <c r="D79" s="246"/>
      <c r="E79" s="246"/>
      <c r="F79" s="246"/>
      <c r="G79" s="246"/>
    </row>
    <row r="80" spans="1:8" s="26" customFormat="1" ht="15" x14ac:dyDescent="0.25">
      <c r="A80" s="246"/>
      <c r="B80" s="246"/>
      <c r="C80" s="246"/>
      <c r="D80" s="246"/>
      <c r="E80" s="246"/>
      <c r="F80" s="246"/>
      <c r="G80" s="246"/>
    </row>
    <row r="81" spans="1:8" s="26" customFormat="1" ht="15" x14ac:dyDescent="0.25">
      <c r="A81" s="246"/>
      <c r="B81" s="246"/>
      <c r="C81" s="246"/>
      <c r="D81" s="246"/>
      <c r="E81" s="246"/>
      <c r="F81" s="246"/>
      <c r="G81" s="246"/>
    </row>
    <row r="82" spans="1:8" s="26" customFormat="1" ht="15" x14ac:dyDescent="0.25">
      <c r="A82" s="246"/>
      <c r="B82" s="246"/>
      <c r="C82" s="246"/>
      <c r="D82" s="246"/>
      <c r="E82" s="246"/>
      <c r="F82" s="246"/>
      <c r="G82" s="246"/>
    </row>
    <row r="83" spans="1:8" s="26" customFormat="1" ht="15" x14ac:dyDescent="0.25">
      <c r="A83" s="246"/>
      <c r="B83" s="246"/>
      <c r="C83" s="246"/>
      <c r="D83" s="246"/>
      <c r="E83" s="246"/>
      <c r="F83" s="246"/>
      <c r="G83" s="246"/>
    </row>
    <row r="84" spans="1:8" s="26" customFormat="1" ht="15" x14ac:dyDescent="0.25">
      <c r="A84" s="246"/>
      <c r="B84" s="246"/>
      <c r="C84" s="246"/>
      <c r="D84" s="246"/>
      <c r="E84" s="246"/>
      <c r="F84" s="246"/>
      <c r="G84" s="246"/>
    </row>
    <row r="85" spans="1:8" s="26" customFormat="1" ht="15" x14ac:dyDescent="0.25">
      <c r="A85" s="246"/>
      <c r="B85" s="246"/>
      <c r="C85" s="246"/>
      <c r="D85" s="246"/>
      <c r="E85" s="246"/>
      <c r="F85" s="246"/>
      <c r="G85" s="246"/>
    </row>
    <row r="86" spans="1:8" s="26" customFormat="1" ht="15" x14ac:dyDescent="0.25">
      <c r="A86" s="246"/>
      <c r="B86" s="246"/>
      <c r="C86" s="246"/>
      <c r="D86" s="246"/>
      <c r="E86" s="246"/>
      <c r="F86" s="246"/>
      <c r="G86" s="246"/>
    </row>
    <row r="87" spans="1:8" s="26" customFormat="1" ht="21.75" customHeight="1" x14ac:dyDescent="0.25">
      <c r="A87" s="246"/>
      <c r="B87" s="246"/>
      <c r="C87" s="246"/>
      <c r="D87" s="246"/>
      <c r="E87" s="246"/>
      <c r="F87" s="246"/>
      <c r="G87" s="246"/>
    </row>
    <row r="88" spans="1:8" s="26" customFormat="1" ht="15" x14ac:dyDescent="0.25">
      <c r="B88" s="85"/>
      <c r="C88" s="85"/>
      <c r="D88" s="85"/>
      <c r="E88" s="85"/>
      <c r="F88" s="85"/>
      <c r="G88" s="85"/>
    </row>
    <row r="89" spans="1:8" s="26" customFormat="1" ht="15" x14ac:dyDescent="0.25">
      <c r="A89" s="26" t="s">
        <v>68</v>
      </c>
      <c r="B89" s="85"/>
      <c r="C89" s="85"/>
      <c r="D89" s="85"/>
      <c r="E89" s="85"/>
      <c r="F89" s="222">
        <v>140</v>
      </c>
      <c r="G89" s="223"/>
    </row>
    <row r="90" spans="1:8" s="26" customFormat="1" ht="15" x14ac:dyDescent="0.25">
      <c r="A90" s="224" t="s">
        <v>293</v>
      </c>
      <c r="B90" s="225"/>
      <c r="C90" s="225"/>
      <c r="D90" s="225"/>
      <c r="E90" s="225"/>
      <c r="F90" s="225"/>
      <c r="G90" s="225"/>
    </row>
    <row r="91" spans="1:8" s="26" customFormat="1" ht="15" x14ac:dyDescent="0.25">
      <c r="A91" s="225"/>
      <c r="B91" s="225"/>
      <c r="C91" s="225"/>
      <c r="D91" s="225"/>
      <c r="E91" s="225"/>
      <c r="F91" s="225"/>
      <c r="G91" s="225"/>
    </row>
    <row r="92" spans="1:8" s="26" customFormat="1" ht="15" x14ac:dyDescent="0.25">
      <c r="B92" s="85"/>
      <c r="C92" s="85"/>
      <c r="D92" s="85"/>
      <c r="E92" s="85"/>
      <c r="F92" s="67"/>
      <c r="G92" s="68"/>
    </row>
    <row r="93" spans="1:8" s="26" customFormat="1" ht="15" x14ac:dyDescent="0.25">
      <c r="B93" s="85"/>
      <c r="C93" s="85"/>
      <c r="D93" s="85"/>
      <c r="E93" s="85"/>
      <c r="F93" s="67"/>
      <c r="G93" s="68"/>
    </row>
    <row r="94" spans="1:8" s="26" customFormat="1" ht="15" customHeight="1" x14ac:dyDescent="0.25">
      <c r="A94" s="93" t="s">
        <v>275</v>
      </c>
      <c r="B94" s="94"/>
      <c r="C94" s="94"/>
      <c r="D94" s="94"/>
      <c r="E94" s="94"/>
      <c r="F94" s="94"/>
      <c r="G94" s="94"/>
    </row>
    <row r="95" spans="1:8" ht="15.75" thickBot="1" x14ac:dyDescent="0.3">
      <c r="A95" s="39" t="s">
        <v>294</v>
      </c>
      <c r="B95" s="40"/>
      <c r="C95" s="41"/>
      <c r="D95" s="42"/>
      <c r="E95" s="42"/>
      <c r="F95" s="227">
        <v>21320</v>
      </c>
      <c r="G95" s="227"/>
      <c r="H95" s="54">
        <f>SUM(F96:G97)</f>
        <v>21320</v>
      </c>
    </row>
    <row r="96" spans="1:8" s="26" customFormat="1" ht="15.75" thickTop="1" x14ac:dyDescent="0.25">
      <c r="A96" s="26" t="s">
        <v>284</v>
      </c>
      <c r="B96" s="85"/>
      <c r="C96" s="85"/>
      <c r="D96" s="85"/>
      <c r="E96" s="85"/>
      <c r="F96" s="222">
        <v>21320</v>
      </c>
      <c r="G96" s="223"/>
    </row>
    <row r="97" spans="1:12" s="26" customFormat="1" ht="15" x14ac:dyDescent="0.25">
      <c r="A97" s="224" t="s">
        <v>295</v>
      </c>
      <c r="B97" s="225"/>
      <c r="C97" s="225"/>
      <c r="D97" s="225"/>
      <c r="E97" s="225"/>
      <c r="F97" s="225"/>
      <c r="G97" s="225"/>
    </row>
    <row r="98" spans="1:12" s="26" customFormat="1" ht="15" x14ac:dyDescent="0.25">
      <c r="A98" s="225"/>
      <c r="B98" s="225"/>
      <c r="C98" s="225"/>
      <c r="D98" s="225"/>
      <c r="E98" s="225"/>
      <c r="F98" s="225"/>
      <c r="G98" s="225"/>
    </row>
    <row r="99" spans="1:12" customFormat="1" ht="42" customHeight="1" x14ac:dyDescent="0.25">
      <c r="B99" s="279" t="s">
        <v>201</v>
      </c>
      <c r="C99" s="280"/>
      <c r="D99" s="280"/>
      <c r="E99" s="280"/>
      <c r="F99" s="280"/>
      <c r="G99" s="280"/>
      <c r="H99" s="280"/>
      <c r="I99" s="280"/>
      <c r="J99" s="280"/>
      <c r="K99" s="280"/>
      <c r="L99" s="33"/>
    </row>
  </sheetData>
  <mergeCells count="36">
    <mergeCell ref="F89:G89"/>
    <mergeCell ref="A90:G91"/>
    <mergeCell ref="F95:G95"/>
    <mergeCell ref="F96:G96"/>
    <mergeCell ref="A97:G98"/>
    <mergeCell ref="A63:G65"/>
    <mergeCell ref="F68:G68"/>
    <mergeCell ref="F69:G69"/>
    <mergeCell ref="A70:G71"/>
    <mergeCell ref="F73:G73"/>
    <mergeCell ref="A74:G87"/>
    <mergeCell ref="B99:K99"/>
    <mergeCell ref="A30:E30"/>
    <mergeCell ref="F30:G30"/>
    <mergeCell ref="A32:G33"/>
    <mergeCell ref="A36:E36"/>
    <mergeCell ref="F37:G37"/>
    <mergeCell ref="A38:G42"/>
    <mergeCell ref="A53:E53"/>
    <mergeCell ref="A55:G58"/>
    <mergeCell ref="A61:E61"/>
    <mergeCell ref="F61:G61"/>
    <mergeCell ref="A45:G45"/>
    <mergeCell ref="F46:G46"/>
    <mergeCell ref="F47:G47"/>
    <mergeCell ref="A48:G49"/>
    <mergeCell ref="F1:G1"/>
    <mergeCell ref="A21:C21"/>
    <mergeCell ref="F25:G25"/>
    <mergeCell ref="F26:G26"/>
    <mergeCell ref="F62:G62"/>
    <mergeCell ref="F54:G54"/>
    <mergeCell ref="A24:E24"/>
    <mergeCell ref="F53:G53"/>
    <mergeCell ref="F31:G31"/>
    <mergeCell ref="F36:G36"/>
  </mergeCells>
  <pageMargins left="0.70866141732283472" right="0.70866141732283472" top="0.78740157480314965" bottom="0.78740157480314965" header="0.31496062992125984" footer="0.31496062992125984"/>
  <pageSetup paperSize="9" scale="66" firstPageNumber="56"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79"/>
  <sheetViews>
    <sheetView view="pageBreakPreview" topLeftCell="A52" zoomScaleNormal="100" zoomScaleSheetLayoutView="100" workbookViewId="0">
      <selection activeCell="O16" sqref="O1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244</v>
      </c>
      <c r="F1" s="226" t="s">
        <v>245</v>
      </c>
      <c r="G1" s="226"/>
    </row>
    <row r="3" spans="1:7" x14ac:dyDescent="0.2">
      <c r="A3" s="25" t="s">
        <v>1</v>
      </c>
      <c r="B3" s="25" t="s">
        <v>246</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s="5" customFormat="1" ht="15" thickTop="1" x14ac:dyDescent="0.2">
      <c r="A9" s="88"/>
      <c r="B9" s="91" t="s">
        <v>248</v>
      </c>
      <c r="D9" s="89"/>
      <c r="E9" s="89"/>
      <c r="F9" s="89"/>
      <c r="G9" s="90"/>
    </row>
    <row r="10" spans="1:7" x14ac:dyDescent="0.2">
      <c r="A10" s="21">
        <v>3513</v>
      </c>
      <c r="B10" s="22">
        <v>51</v>
      </c>
      <c r="C10" s="8" t="s">
        <v>11</v>
      </c>
      <c r="D10" s="9">
        <v>9929</v>
      </c>
      <c r="E10" s="9">
        <v>9929</v>
      </c>
      <c r="F10" s="96">
        <v>9938</v>
      </c>
      <c r="G10" s="10">
        <f t="shared" ref="G10:G23" si="0">F10/D10*100</f>
        <v>100.09064356934235</v>
      </c>
    </row>
    <row r="11" spans="1:7" x14ac:dyDescent="0.2">
      <c r="A11" s="21"/>
      <c r="B11" s="93" t="s">
        <v>249</v>
      </c>
      <c r="C11" s="8"/>
      <c r="D11" s="9"/>
      <c r="E11" s="9"/>
      <c r="F11" s="96"/>
      <c r="G11" s="10"/>
    </row>
    <row r="12" spans="1:7" x14ac:dyDescent="0.2">
      <c r="A12" s="21">
        <v>3522</v>
      </c>
      <c r="B12" s="22">
        <v>51</v>
      </c>
      <c r="C12" s="98" t="s">
        <v>11</v>
      </c>
      <c r="D12" s="9">
        <v>6099</v>
      </c>
      <c r="E12" s="9">
        <v>6099</v>
      </c>
      <c r="F12" s="96">
        <v>6099</v>
      </c>
      <c r="G12" s="10">
        <f t="shared" si="0"/>
        <v>100</v>
      </c>
    </row>
    <row r="13" spans="1:7" x14ac:dyDescent="0.2">
      <c r="A13" s="21">
        <v>3522</v>
      </c>
      <c r="B13" s="22">
        <v>62</v>
      </c>
      <c r="C13" s="98" t="s">
        <v>247</v>
      </c>
      <c r="D13" s="9">
        <v>6000</v>
      </c>
      <c r="E13" s="9">
        <v>6000</v>
      </c>
      <c r="F13" s="96">
        <v>0</v>
      </c>
      <c r="G13" s="10">
        <f t="shared" si="0"/>
        <v>0</v>
      </c>
    </row>
    <row r="14" spans="1:7" x14ac:dyDescent="0.2">
      <c r="A14" s="21">
        <v>3532</v>
      </c>
      <c r="B14" s="22">
        <v>51</v>
      </c>
      <c r="C14" s="98" t="s">
        <v>11</v>
      </c>
      <c r="D14" s="9">
        <v>15</v>
      </c>
      <c r="E14" s="9">
        <v>12</v>
      </c>
      <c r="F14" s="96">
        <v>14</v>
      </c>
      <c r="G14" s="10">
        <f t="shared" si="0"/>
        <v>93.333333333333329</v>
      </c>
    </row>
    <row r="15" spans="1:7" x14ac:dyDescent="0.2">
      <c r="A15" s="21"/>
      <c r="B15" s="93" t="s">
        <v>250</v>
      </c>
      <c r="C15" s="98"/>
      <c r="D15" s="9"/>
      <c r="E15" s="9"/>
      <c r="F15" s="96"/>
      <c r="G15" s="10"/>
    </row>
    <row r="16" spans="1:7" x14ac:dyDescent="0.2">
      <c r="A16" s="21">
        <v>3541</v>
      </c>
      <c r="B16" s="22">
        <v>52</v>
      </c>
      <c r="C16" s="98" t="s">
        <v>13</v>
      </c>
      <c r="D16" s="9">
        <v>2500</v>
      </c>
      <c r="E16" s="9">
        <v>2500</v>
      </c>
      <c r="F16" s="96">
        <v>2500</v>
      </c>
      <c r="G16" s="10">
        <f t="shared" si="0"/>
        <v>100</v>
      </c>
    </row>
    <row r="17" spans="1:8" x14ac:dyDescent="0.2">
      <c r="A17" s="21"/>
      <c r="B17" s="95" t="s">
        <v>251</v>
      </c>
      <c r="C17" s="98"/>
      <c r="D17" s="9"/>
      <c r="E17" s="9"/>
      <c r="F17" s="96"/>
      <c r="G17" s="10"/>
    </row>
    <row r="18" spans="1:8" x14ac:dyDescent="0.2">
      <c r="A18" s="21">
        <v>3544</v>
      </c>
      <c r="B18" s="22">
        <v>51</v>
      </c>
      <c r="C18" s="98" t="s">
        <v>11</v>
      </c>
      <c r="D18" s="9">
        <v>100</v>
      </c>
      <c r="E18" s="9">
        <v>100</v>
      </c>
      <c r="F18" s="96">
        <v>100</v>
      </c>
      <c r="G18" s="10">
        <f t="shared" si="0"/>
        <v>100</v>
      </c>
    </row>
    <row r="19" spans="1:8" ht="14.25" customHeight="1" x14ac:dyDescent="0.2">
      <c r="A19" s="21"/>
      <c r="B19" s="97" t="s">
        <v>252</v>
      </c>
      <c r="C19" s="92"/>
      <c r="D19" s="99"/>
      <c r="E19" s="99"/>
      <c r="F19" s="99"/>
      <c r="G19" s="10"/>
    </row>
    <row r="20" spans="1:8" x14ac:dyDescent="0.2">
      <c r="A20" s="21">
        <v>3592</v>
      </c>
      <c r="B20" s="22">
        <v>52</v>
      </c>
      <c r="C20" s="98" t="s">
        <v>13</v>
      </c>
      <c r="D20" s="9">
        <v>2000</v>
      </c>
      <c r="E20" s="9">
        <v>2000</v>
      </c>
      <c r="F20" s="96">
        <v>1500</v>
      </c>
      <c r="G20" s="10">
        <f t="shared" si="0"/>
        <v>75</v>
      </c>
    </row>
    <row r="21" spans="1:8" x14ac:dyDescent="0.2">
      <c r="A21" s="21">
        <v>3599</v>
      </c>
      <c r="B21" s="22">
        <v>51</v>
      </c>
      <c r="C21" s="98" t="s">
        <v>11</v>
      </c>
      <c r="D21" s="9">
        <v>650</v>
      </c>
      <c r="E21" s="9">
        <v>2865</v>
      </c>
      <c r="F21" s="9">
        <v>640</v>
      </c>
      <c r="G21" s="10">
        <f t="shared" si="0"/>
        <v>98.461538461538467</v>
      </c>
    </row>
    <row r="22" spans="1:8" ht="15" thickBot="1" x14ac:dyDescent="0.25">
      <c r="A22" s="23">
        <v>6172</v>
      </c>
      <c r="B22" s="24">
        <v>51</v>
      </c>
      <c r="C22" s="98" t="s">
        <v>11</v>
      </c>
      <c r="D22" s="11">
        <v>15</v>
      </c>
      <c r="E22" s="11">
        <v>0</v>
      </c>
      <c r="F22" s="11">
        <v>10</v>
      </c>
      <c r="G22" s="12">
        <f t="shared" si="0"/>
        <v>66.666666666666657</v>
      </c>
    </row>
    <row r="23" spans="1:8" s="16" customFormat="1" ht="16.5" thickTop="1" thickBot="1" x14ac:dyDescent="0.3">
      <c r="A23" s="229" t="s">
        <v>12</v>
      </c>
      <c r="B23" s="230"/>
      <c r="C23" s="231"/>
      <c r="D23" s="52">
        <f>SUM(D10:D22)</f>
        <v>27308</v>
      </c>
      <c r="E23" s="52">
        <f>SUM(E10:E22)</f>
        <v>29505</v>
      </c>
      <c r="F23" s="52">
        <f>SUM(F10:F22)</f>
        <v>20801</v>
      </c>
      <c r="G23" s="53">
        <f t="shared" si="0"/>
        <v>76.171817782334855</v>
      </c>
    </row>
    <row r="24" spans="1:8" ht="15" thickTop="1" x14ac:dyDescent="0.2"/>
    <row r="25" spans="1:8" ht="15" x14ac:dyDescent="0.25">
      <c r="A25" s="27" t="s">
        <v>17</v>
      </c>
    </row>
    <row r="26" spans="1:8" ht="14.25" customHeight="1" x14ac:dyDescent="0.2">
      <c r="A26" s="93" t="s">
        <v>248</v>
      </c>
      <c r="B26" s="92"/>
      <c r="C26" s="92"/>
      <c r="D26" s="92"/>
      <c r="E26" s="92"/>
      <c r="F26" s="92"/>
      <c r="G26" s="92"/>
      <c r="H26" s="92"/>
    </row>
    <row r="27" spans="1:8" ht="17.25" customHeight="1" thickBot="1" x14ac:dyDescent="0.3">
      <c r="A27" s="39" t="s">
        <v>253</v>
      </c>
      <c r="B27" s="40"/>
      <c r="C27" s="41"/>
      <c r="D27" s="42"/>
      <c r="E27" s="42"/>
      <c r="F27" s="227">
        <v>9938</v>
      </c>
      <c r="G27" s="227"/>
      <c r="H27" s="54">
        <f>SUM(F28)</f>
        <v>9938</v>
      </c>
    </row>
    <row r="28" spans="1:8" ht="15.75" thickTop="1" x14ac:dyDescent="0.25">
      <c r="A28" s="26" t="s">
        <v>25</v>
      </c>
      <c r="F28" s="222">
        <v>9938</v>
      </c>
      <c r="G28" s="223"/>
    </row>
    <row r="29" spans="1:8" x14ac:dyDescent="0.2">
      <c r="A29" s="224" t="s">
        <v>254</v>
      </c>
      <c r="B29" s="225"/>
      <c r="C29" s="225"/>
      <c r="D29" s="225"/>
      <c r="E29" s="225"/>
      <c r="F29" s="225"/>
      <c r="G29" s="225"/>
    </row>
    <row r="30" spans="1:8" x14ac:dyDescent="0.2">
      <c r="A30" s="225"/>
      <c r="B30" s="225"/>
      <c r="C30" s="225"/>
      <c r="D30" s="225"/>
      <c r="E30" s="225"/>
      <c r="F30" s="225"/>
      <c r="G30" s="225"/>
    </row>
    <row r="31" spans="1:8" x14ac:dyDescent="0.2">
      <c r="A31" s="225"/>
      <c r="B31" s="225"/>
      <c r="C31" s="225"/>
      <c r="D31" s="225"/>
      <c r="E31" s="225"/>
      <c r="F31" s="225"/>
      <c r="G31" s="225"/>
    </row>
    <row r="32" spans="1:8" x14ac:dyDescent="0.2">
      <c r="A32" s="225"/>
      <c r="B32" s="225"/>
      <c r="C32" s="225"/>
      <c r="D32" s="225"/>
      <c r="E32" s="225"/>
      <c r="F32" s="225"/>
      <c r="G32" s="225"/>
    </row>
    <row r="33" spans="1:8" ht="15" x14ac:dyDescent="0.25">
      <c r="A33" s="25"/>
      <c r="F33" s="67"/>
      <c r="G33" s="68"/>
    </row>
    <row r="34" spans="1:8" ht="15" x14ac:dyDescent="0.25">
      <c r="A34" s="25"/>
      <c r="F34" s="67"/>
      <c r="G34" s="68"/>
    </row>
    <row r="35" spans="1:8" ht="15" x14ac:dyDescent="0.25">
      <c r="A35" s="93" t="s">
        <v>249</v>
      </c>
      <c r="F35" s="67"/>
      <c r="G35" s="68"/>
    </row>
    <row r="36" spans="1:8" ht="17.25" customHeight="1" thickBot="1" x14ac:dyDescent="0.3">
      <c r="A36" s="39" t="s">
        <v>255</v>
      </c>
      <c r="B36" s="40"/>
      <c r="C36" s="41"/>
      <c r="D36" s="42"/>
      <c r="E36" s="42"/>
      <c r="F36" s="227">
        <v>6099</v>
      </c>
      <c r="G36" s="227"/>
      <c r="H36" s="54">
        <f>SUM(F37)</f>
        <v>6099</v>
      </c>
    </row>
    <row r="37" spans="1:8" ht="15.75" thickTop="1" x14ac:dyDescent="0.25">
      <c r="A37" s="26" t="s">
        <v>257</v>
      </c>
      <c r="F37" s="222">
        <v>6099</v>
      </c>
      <c r="G37" s="223"/>
    </row>
    <row r="38" spans="1:8" ht="15" x14ac:dyDescent="0.25">
      <c r="A38" s="25" t="s">
        <v>256</v>
      </c>
      <c r="F38" s="67"/>
      <c r="G38" s="68"/>
    </row>
    <row r="39" spans="1:8" ht="15" x14ac:dyDescent="0.25">
      <c r="A39" s="26"/>
      <c r="F39" s="67"/>
      <c r="G39" s="68"/>
    </row>
    <row r="40" spans="1:8" ht="15" x14ac:dyDescent="0.25">
      <c r="A40" s="26"/>
      <c r="F40" s="67"/>
      <c r="G40" s="68"/>
    </row>
    <row r="41" spans="1:8" ht="17.25" customHeight="1" thickBot="1" x14ac:dyDescent="0.3">
      <c r="A41" s="39" t="s">
        <v>258</v>
      </c>
      <c r="B41" s="40"/>
      <c r="C41" s="41"/>
      <c r="D41" s="42"/>
      <c r="E41" s="42"/>
      <c r="F41" s="227">
        <v>14</v>
      </c>
      <c r="G41" s="227"/>
      <c r="H41" s="54">
        <f>SUM(F42)</f>
        <v>14</v>
      </c>
    </row>
    <row r="42" spans="1:8" ht="15.75" thickTop="1" x14ac:dyDescent="0.25">
      <c r="A42" s="26" t="s">
        <v>25</v>
      </c>
      <c r="F42" s="222">
        <v>14</v>
      </c>
      <c r="G42" s="223"/>
    </row>
    <row r="43" spans="1:8" ht="15" x14ac:dyDescent="0.25">
      <c r="A43" s="25" t="s">
        <v>259</v>
      </c>
      <c r="F43" s="67"/>
      <c r="G43" s="68"/>
    </row>
    <row r="44" spans="1:8" ht="15" x14ac:dyDescent="0.25">
      <c r="A44" s="26"/>
      <c r="F44" s="67"/>
      <c r="G44" s="68"/>
    </row>
    <row r="45" spans="1:8" ht="15" x14ac:dyDescent="0.25">
      <c r="A45" s="26"/>
      <c r="F45" s="67"/>
      <c r="G45" s="68"/>
    </row>
    <row r="46" spans="1:8" x14ac:dyDescent="0.2">
      <c r="A46" s="93" t="s">
        <v>250</v>
      </c>
      <c r="B46" s="94"/>
      <c r="C46" s="94"/>
      <c r="D46" s="94"/>
      <c r="E46" s="94"/>
      <c r="F46" s="94"/>
      <c r="G46" s="94"/>
    </row>
    <row r="47" spans="1:8" ht="15.75" thickBot="1" x14ac:dyDescent="0.3">
      <c r="A47" s="39" t="s">
        <v>260</v>
      </c>
      <c r="B47" s="40"/>
      <c r="C47" s="41"/>
      <c r="D47" s="42"/>
      <c r="E47" s="42"/>
      <c r="F47" s="227">
        <v>2500</v>
      </c>
      <c r="G47" s="227"/>
      <c r="H47" s="54">
        <f>SUM(F48:G49)</f>
        <v>2500</v>
      </c>
    </row>
    <row r="48" spans="1:8" ht="15.75" thickTop="1" x14ac:dyDescent="0.25">
      <c r="A48" s="26" t="s">
        <v>316</v>
      </c>
      <c r="F48" s="222">
        <v>250</v>
      </c>
      <c r="G48" s="223"/>
    </row>
    <row r="49" spans="1:8" ht="15" x14ac:dyDescent="0.25">
      <c r="A49" s="26" t="s">
        <v>317</v>
      </c>
      <c r="F49" s="222">
        <v>2250</v>
      </c>
      <c r="G49" s="223"/>
    </row>
    <row r="50" spans="1:8" ht="15" x14ac:dyDescent="0.25">
      <c r="A50" s="224" t="s">
        <v>318</v>
      </c>
      <c r="B50" s="225"/>
      <c r="C50" s="225"/>
      <c r="D50" s="225"/>
      <c r="E50" s="225"/>
      <c r="F50" s="225"/>
      <c r="G50" s="225"/>
    </row>
    <row r="51" spans="1:8" ht="15" x14ac:dyDescent="0.25">
      <c r="A51" s="26"/>
      <c r="F51" s="67"/>
      <c r="G51" s="68"/>
    </row>
    <row r="52" spans="1:8" ht="15" x14ac:dyDescent="0.25">
      <c r="A52" s="26"/>
      <c r="F52" s="67"/>
      <c r="G52" s="68"/>
    </row>
    <row r="53" spans="1:8" ht="15" x14ac:dyDescent="0.25">
      <c r="A53" s="95" t="s">
        <v>251</v>
      </c>
      <c r="F53" s="67"/>
      <c r="G53" s="68"/>
    </row>
    <row r="54" spans="1:8" ht="17.25" customHeight="1" thickBot="1" x14ac:dyDescent="0.3">
      <c r="A54" s="39" t="s">
        <v>261</v>
      </c>
      <c r="B54" s="40"/>
      <c r="C54" s="41"/>
      <c r="D54" s="42"/>
      <c r="E54" s="42"/>
      <c r="F54" s="227">
        <v>100</v>
      </c>
      <c r="G54" s="227"/>
      <c r="H54" s="54">
        <f>SUM(F55)</f>
        <v>100</v>
      </c>
    </row>
    <row r="55" spans="1:8" ht="15.75" thickTop="1" x14ac:dyDescent="0.25">
      <c r="A55" s="26" t="s">
        <v>25</v>
      </c>
      <c r="F55" s="222">
        <v>100</v>
      </c>
      <c r="G55" s="223"/>
    </row>
    <row r="56" spans="1:8" ht="15" x14ac:dyDescent="0.25">
      <c r="A56" s="25" t="s">
        <v>322</v>
      </c>
      <c r="F56" s="67"/>
      <c r="G56" s="68"/>
    </row>
    <row r="57" spans="1:8" ht="15" x14ac:dyDescent="0.25">
      <c r="A57" s="26"/>
      <c r="F57" s="67"/>
      <c r="G57" s="68"/>
    </row>
    <row r="58" spans="1:8" ht="15" x14ac:dyDescent="0.25">
      <c r="A58" s="26"/>
      <c r="F58" s="67"/>
      <c r="G58" s="68"/>
    </row>
    <row r="59" spans="1:8" ht="15" x14ac:dyDescent="0.25">
      <c r="A59" s="266" t="s">
        <v>252</v>
      </c>
      <c r="B59" s="281"/>
      <c r="C59" s="281"/>
      <c r="D59" s="281"/>
      <c r="E59" s="281"/>
      <c r="F59" s="67"/>
      <c r="G59" s="68"/>
    </row>
    <row r="60" spans="1:8" ht="15.75" thickBot="1" x14ac:dyDescent="0.3">
      <c r="A60" s="39" t="s">
        <v>262</v>
      </c>
      <c r="B60" s="40"/>
      <c r="C60" s="41"/>
      <c r="D60" s="42"/>
      <c r="E60" s="42"/>
      <c r="F60" s="227">
        <v>1500</v>
      </c>
      <c r="G60" s="227"/>
      <c r="H60" s="54">
        <f>SUM(F61:G62)</f>
        <v>1500</v>
      </c>
    </row>
    <row r="61" spans="1:8" ht="15.75" thickTop="1" x14ac:dyDescent="0.25">
      <c r="A61" s="26" t="s">
        <v>263</v>
      </c>
      <c r="F61" s="282">
        <v>400</v>
      </c>
      <c r="G61" s="283"/>
    </row>
    <row r="62" spans="1:8" ht="15" x14ac:dyDescent="0.25">
      <c r="A62" s="26" t="s">
        <v>264</v>
      </c>
      <c r="F62" s="282">
        <v>1100</v>
      </c>
      <c r="G62" s="283"/>
    </row>
    <row r="63" spans="1:8" ht="15" x14ac:dyDescent="0.25">
      <c r="A63" s="25" t="s">
        <v>319</v>
      </c>
      <c r="F63" s="67"/>
      <c r="G63" s="68"/>
    </row>
    <row r="64" spans="1:8" ht="15" x14ac:dyDescent="0.25">
      <c r="A64" s="26"/>
      <c r="F64" s="67"/>
      <c r="G64" s="68"/>
    </row>
    <row r="65" spans="1:8" ht="15" x14ac:dyDescent="0.25">
      <c r="A65" s="26"/>
      <c r="F65" s="67"/>
      <c r="G65" s="68"/>
    </row>
    <row r="66" spans="1:8" ht="17.25" customHeight="1" thickBot="1" x14ac:dyDescent="0.3">
      <c r="A66" s="39" t="s">
        <v>265</v>
      </c>
      <c r="B66" s="40"/>
      <c r="C66" s="41"/>
      <c r="D66" s="42"/>
      <c r="E66" s="42"/>
      <c r="F66" s="227">
        <v>640</v>
      </c>
      <c r="G66" s="227"/>
      <c r="H66" s="54">
        <f>SUM(F67,F70)</f>
        <v>640</v>
      </c>
    </row>
    <row r="67" spans="1:8" ht="15.75" thickTop="1" x14ac:dyDescent="0.25">
      <c r="A67" s="26" t="s">
        <v>23</v>
      </c>
      <c r="F67" s="222">
        <v>40</v>
      </c>
      <c r="G67" s="223"/>
    </row>
    <row r="68" spans="1:8" ht="15" x14ac:dyDescent="0.25">
      <c r="A68" s="25" t="s">
        <v>266</v>
      </c>
      <c r="F68" s="67"/>
      <c r="G68" s="68"/>
    </row>
    <row r="69" spans="1:8" ht="15" x14ac:dyDescent="0.25">
      <c r="A69" s="26"/>
      <c r="F69" s="67"/>
      <c r="G69" s="68"/>
    </row>
    <row r="70" spans="1:8" ht="15" x14ac:dyDescent="0.25">
      <c r="A70" s="26" t="s">
        <v>25</v>
      </c>
      <c r="F70" s="222">
        <v>600</v>
      </c>
      <c r="G70" s="223"/>
    </row>
    <row r="71" spans="1:8" ht="15" x14ac:dyDescent="0.25">
      <c r="A71" s="25" t="s">
        <v>320</v>
      </c>
      <c r="F71" s="67"/>
      <c r="G71" s="68"/>
    </row>
    <row r="72" spans="1:8" ht="15" x14ac:dyDescent="0.25">
      <c r="A72" s="25" t="s">
        <v>321</v>
      </c>
      <c r="F72" s="67"/>
      <c r="G72" s="68"/>
    </row>
    <row r="73" spans="1:8" ht="15" x14ac:dyDescent="0.25">
      <c r="A73" s="25"/>
      <c r="F73" s="67"/>
      <c r="G73" s="68"/>
    </row>
    <row r="74" spans="1:8" ht="15" x14ac:dyDescent="0.25">
      <c r="A74" s="25"/>
      <c r="F74" s="67"/>
      <c r="G74" s="68"/>
    </row>
    <row r="75" spans="1:8" ht="17.25" customHeight="1" thickBot="1" x14ac:dyDescent="0.3">
      <c r="A75" s="39" t="s">
        <v>133</v>
      </c>
      <c r="B75" s="40"/>
      <c r="C75" s="41"/>
      <c r="D75" s="42"/>
      <c r="E75" s="42"/>
      <c r="F75" s="227">
        <v>10</v>
      </c>
      <c r="G75" s="227"/>
      <c r="H75" s="54">
        <f>SUM(F76)</f>
        <v>10</v>
      </c>
    </row>
    <row r="76" spans="1:8" ht="15.75" thickTop="1" x14ac:dyDescent="0.25">
      <c r="A76" s="26" t="s">
        <v>25</v>
      </c>
      <c r="F76" s="222">
        <v>10</v>
      </c>
      <c r="G76" s="223"/>
    </row>
    <row r="77" spans="1:8" ht="15" x14ac:dyDescent="0.25">
      <c r="A77" s="25" t="s">
        <v>267</v>
      </c>
      <c r="F77" s="67"/>
      <c r="G77" s="68"/>
    </row>
    <row r="78" spans="1:8" ht="15" x14ac:dyDescent="0.25">
      <c r="A78" s="26"/>
      <c r="F78" s="67"/>
      <c r="G78" s="68"/>
    </row>
    <row r="79" spans="1:8" ht="15" x14ac:dyDescent="0.25">
      <c r="A79" s="26"/>
      <c r="F79" s="67"/>
      <c r="G79" s="68"/>
    </row>
  </sheetData>
  <mergeCells count="24">
    <mergeCell ref="F75:G75"/>
    <mergeCell ref="F76:G76"/>
    <mergeCell ref="F60:G60"/>
    <mergeCell ref="F61:G61"/>
    <mergeCell ref="F62:G62"/>
    <mergeCell ref="F66:G66"/>
    <mergeCell ref="F67:G67"/>
    <mergeCell ref="F70:G70"/>
    <mergeCell ref="F1:G1"/>
    <mergeCell ref="A23:C23"/>
    <mergeCell ref="F27:G27"/>
    <mergeCell ref="F28:G28"/>
    <mergeCell ref="A59:E59"/>
    <mergeCell ref="F37:G37"/>
    <mergeCell ref="F42:G42"/>
    <mergeCell ref="F49:G49"/>
    <mergeCell ref="A29:G32"/>
    <mergeCell ref="F36:G36"/>
    <mergeCell ref="F41:G41"/>
    <mergeCell ref="F47:G47"/>
    <mergeCell ref="F48:G48"/>
    <mergeCell ref="F55:G55"/>
    <mergeCell ref="A50:G50"/>
    <mergeCell ref="F54:G54"/>
  </mergeCells>
  <pageMargins left="0.70866141732283472" right="0.70866141732283472" top="0.78740157480314965" bottom="0.78740157480314965" header="0.31496062992125984" footer="0.31496062992125984"/>
  <pageSetup paperSize="9" scale="66" firstPageNumber="58"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6"/>
  <sheetViews>
    <sheetView view="pageBreakPreview" zoomScaleNormal="100" zoomScaleSheetLayoutView="100" workbookViewId="0">
      <selection activeCell="O16" sqref="O16"/>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240</v>
      </c>
      <c r="F1" s="226" t="s">
        <v>241</v>
      </c>
      <c r="G1" s="226"/>
    </row>
    <row r="3" spans="1:8" x14ac:dyDescent="0.2">
      <c r="A3" s="25" t="s">
        <v>1</v>
      </c>
      <c r="B3" s="25" t="s">
        <v>242</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75" thickTop="1" thickBot="1" x14ac:dyDescent="0.25">
      <c r="A9" s="21">
        <v>6172</v>
      </c>
      <c r="B9" s="22">
        <v>51</v>
      </c>
      <c r="C9" s="8" t="s">
        <v>11</v>
      </c>
      <c r="D9" s="9">
        <v>20</v>
      </c>
      <c r="E9" s="9">
        <v>10</v>
      </c>
      <c r="F9" s="9">
        <v>20</v>
      </c>
      <c r="G9" s="10">
        <f t="shared" ref="G9:G10" si="0">F9/D9*100</f>
        <v>100</v>
      </c>
    </row>
    <row r="10" spans="1:8" s="16" customFormat="1" ht="16.5" thickTop="1" thickBot="1" x14ac:dyDescent="0.3">
      <c r="A10" s="229" t="s">
        <v>12</v>
      </c>
      <c r="B10" s="230"/>
      <c r="C10" s="231"/>
      <c r="D10" s="52">
        <f>SUM(D9:D9)</f>
        <v>20</v>
      </c>
      <c r="E10" s="52">
        <f>SUM(E9:E9)</f>
        <v>10</v>
      </c>
      <c r="F10" s="52">
        <f>SUM(F9:F9)</f>
        <v>20</v>
      </c>
      <c r="G10" s="53">
        <f t="shared" si="0"/>
        <v>100</v>
      </c>
    </row>
    <row r="11" spans="1:8" ht="15" thickTop="1" x14ac:dyDescent="0.2"/>
    <row r="12" spans="1:8" ht="15" x14ac:dyDescent="0.25">
      <c r="A12" s="27" t="s">
        <v>17</v>
      </c>
    </row>
    <row r="13" spans="1:8" ht="17.25" customHeight="1" thickBot="1" x14ac:dyDescent="0.3">
      <c r="A13" s="39" t="s">
        <v>133</v>
      </c>
      <c r="B13" s="40"/>
      <c r="C13" s="41"/>
      <c r="D13" s="42"/>
      <c r="E13" s="42"/>
      <c r="F13" s="227">
        <v>20</v>
      </c>
      <c r="G13" s="227"/>
      <c r="H13" s="54">
        <f>SUM(F14)</f>
        <v>20</v>
      </c>
    </row>
    <row r="14" spans="1:8" ht="15.75" thickTop="1" x14ac:dyDescent="0.25">
      <c r="A14" s="26" t="s">
        <v>189</v>
      </c>
      <c r="F14" s="222">
        <v>20</v>
      </c>
      <c r="G14" s="223"/>
    </row>
    <row r="15" spans="1:8" x14ac:dyDescent="0.2">
      <c r="A15" s="224" t="s">
        <v>243</v>
      </c>
      <c r="B15" s="225"/>
      <c r="C15" s="225"/>
      <c r="D15" s="225"/>
      <c r="E15" s="225"/>
      <c r="F15" s="225"/>
      <c r="G15" s="225"/>
    </row>
    <row r="16" spans="1:8" x14ac:dyDescent="0.2">
      <c r="A16" s="228"/>
      <c r="B16" s="228"/>
      <c r="C16" s="228"/>
      <c r="D16" s="228"/>
      <c r="E16" s="228"/>
      <c r="F16" s="228"/>
      <c r="G16" s="228"/>
    </row>
  </sheetData>
  <mergeCells count="5">
    <mergeCell ref="F1:G1"/>
    <mergeCell ref="A10:C10"/>
    <mergeCell ref="F13:G13"/>
    <mergeCell ref="F14:G14"/>
    <mergeCell ref="A15:G16"/>
  </mergeCells>
  <pageMargins left="0.70866141732283472" right="0.70866141732283472" top="0.78740157480314965" bottom="0.78740157480314965" header="0.31496062992125984" footer="0.31496062992125984"/>
  <pageSetup paperSize="9" scale="66" firstPageNumber="60"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16"/>
  <sheetViews>
    <sheetView view="pageBreakPreview" zoomScaleNormal="100" zoomScaleSheetLayoutView="100" workbookViewId="0">
      <selection activeCell="O16" sqref="O16"/>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235</v>
      </c>
      <c r="F1" s="226" t="s">
        <v>236</v>
      </c>
      <c r="G1" s="226"/>
    </row>
    <row r="3" spans="1:8" x14ac:dyDescent="0.2">
      <c r="A3" s="25" t="s">
        <v>1</v>
      </c>
      <c r="B3" s="25" t="s">
        <v>237</v>
      </c>
    </row>
    <row r="4" spans="1:8" x14ac:dyDescent="0.2">
      <c r="B4" s="25" t="s">
        <v>238</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75" thickTop="1" thickBot="1" x14ac:dyDescent="0.25">
      <c r="A9" s="21">
        <v>6172</v>
      </c>
      <c r="B9" s="22">
        <v>51</v>
      </c>
      <c r="C9" s="8" t="s">
        <v>11</v>
      </c>
      <c r="D9" s="9">
        <v>20</v>
      </c>
      <c r="E9" s="9">
        <v>0</v>
      </c>
      <c r="F9" s="9">
        <v>20</v>
      </c>
      <c r="G9" s="10">
        <f t="shared" ref="G9:G10" si="0">F9/D9*100</f>
        <v>100</v>
      </c>
    </row>
    <row r="10" spans="1:8" s="16" customFormat="1" ht="16.5" thickTop="1" thickBot="1" x14ac:dyDescent="0.3">
      <c r="A10" s="229" t="s">
        <v>12</v>
      </c>
      <c r="B10" s="230"/>
      <c r="C10" s="231"/>
      <c r="D10" s="52">
        <f>SUM(D9:D9)</f>
        <v>20</v>
      </c>
      <c r="E10" s="52">
        <f>SUM(E9:E9)</f>
        <v>0</v>
      </c>
      <c r="F10" s="52">
        <f>SUM(F9:F9)</f>
        <v>20</v>
      </c>
      <c r="G10" s="53">
        <f t="shared" si="0"/>
        <v>100</v>
      </c>
    </row>
    <row r="11" spans="1:8" ht="15" thickTop="1" x14ac:dyDescent="0.2"/>
    <row r="12" spans="1:8" ht="15" x14ac:dyDescent="0.25">
      <c r="A12" s="27" t="s">
        <v>17</v>
      </c>
    </row>
    <row r="13" spans="1:8" ht="17.25" customHeight="1" thickBot="1" x14ac:dyDescent="0.3">
      <c r="A13" s="39" t="s">
        <v>133</v>
      </c>
      <c r="B13" s="40"/>
      <c r="C13" s="41"/>
      <c r="D13" s="42"/>
      <c r="E13" s="42"/>
      <c r="F13" s="227">
        <v>20</v>
      </c>
      <c r="G13" s="227"/>
      <c r="H13" s="54">
        <f>SUM(F14)</f>
        <v>20</v>
      </c>
    </row>
    <row r="14" spans="1:8" ht="15.75" thickTop="1" x14ac:dyDescent="0.25">
      <c r="A14" s="26" t="s">
        <v>23</v>
      </c>
      <c r="F14" s="222">
        <v>20</v>
      </c>
      <c r="G14" s="223"/>
    </row>
    <row r="15" spans="1:8" x14ac:dyDescent="0.2">
      <c r="A15" s="224" t="s">
        <v>239</v>
      </c>
      <c r="B15" s="225"/>
      <c r="C15" s="225"/>
      <c r="D15" s="225"/>
      <c r="E15" s="225"/>
      <c r="F15" s="225"/>
      <c r="G15" s="225"/>
    </row>
    <row r="16" spans="1:8" x14ac:dyDescent="0.2">
      <c r="A16" s="228"/>
      <c r="B16" s="228"/>
      <c r="C16" s="228"/>
      <c r="D16" s="228"/>
      <c r="E16" s="228"/>
      <c r="F16" s="228"/>
      <c r="G16" s="228"/>
    </row>
  </sheetData>
  <mergeCells count="5">
    <mergeCell ref="A15:G16"/>
    <mergeCell ref="F1:G1"/>
    <mergeCell ref="A10:C10"/>
    <mergeCell ref="F13:G13"/>
    <mergeCell ref="F14:G14"/>
  </mergeCells>
  <pageMargins left="0.70866141732283472" right="0.70866141732283472" top="0.78740157480314965" bottom="0.78740157480314965" header="0.31496062992125984" footer="0.31496062992125984"/>
  <pageSetup paperSize="9" scale="66" firstPageNumber="61"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41"/>
  <sheetViews>
    <sheetView view="pageBreakPreview" topLeftCell="A10" zoomScaleNormal="100" zoomScaleSheetLayoutView="100" workbookViewId="0">
      <selection activeCell="I30" sqref="I30"/>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226</v>
      </c>
      <c r="F1" s="226" t="s">
        <v>227</v>
      </c>
      <c r="G1" s="226"/>
    </row>
    <row r="3" spans="1:8" x14ac:dyDescent="0.2">
      <c r="A3" s="25" t="s">
        <v>1</v>
      </c>
      <c r="B3" s="25" t="s">
        <v>228</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 thickTop="1" x14ac:dyDescent="0.2">
      <c r="A9" s="19">
        <v>3315</v>
      </c>
      <c r="B9" s="20">
        <v>59</v>
      </c>
      <c r="C9" s="83" t="s">
        <v>77</v>
      </c>
      <c r="D9" s="6">
        <v>650</v>
      </c>
      <c r="E9" s="6">
        <v>650</v>
      </c>
      <c r="F9" s="6">
        <v>650</v>
      </c>
      <c r="G9" s="7">
        <f t="shared" ref="G9:G12" si="0">F9/D9*100</f>
        <v>100</v>
      </c>
    </row>
    <row r="10" spans="1:8" x14ac:dyDescent="0.2">
      <c r="A10" s="21">
        <v>6172</v>
      </c>
      <c r="B10" s="22">
        <v>51</v>
      </c>
      <c r="C10" s="8" t="s">
        <v>11</v>
      </c>
      <c r="D10" s="9">
        <v>1050</v>
      </c>
      <c r="E10" s="9">
        <v>1033</v>
      </c>
      <c r="F10" s="9">
        <v>950</v>
      </c>
      <c r="G10" s="10"/>
    </row>
    <row r="11" spans="1:8" ht="29.25" thickBot="1" x14ac:dyDescent="0.25">
      <c r="A11" s="21">
        <v>6172</v>
      </c>
      <c r="B11" s="22">
        <v>53</v>
      </c>
      <c r="C11" s="14" t="s">
        <v>14</v>
      </c>
      <c r="D11" s="9">
        <v>50</v>
      </c>
      <c r="E11" s="9">
        <v>50</v>
      </c>
      <c r="F11" s="9">
        <v>50</v>
      </c>
      <c r="G11" s="10"/>
    </row>
    <row r="12" spans="1:8" s="16" customFormat="1" ht="16.5" thickTop="1" thickBot="1" x14ac:dyDescent="0.3">
      <c r="A12" s="229" t="s">
        <v>12</v>
      </c>
      <c r="B12" s="230"/>
      <c r="C12" s="231"/>
      <c r="D12" s="52">
        <f>SUM(D9:D11)</f>
        <v>1750</v>
      </c>
      <c r="E12" s="52">
        <f>SUM(E9:E11)</f>
        <v>1733</v>
      </c>
      <c r="F12" s="52">
        <f>SUM(F9:F11)</f>
        <v>1650</v>
      </c>
      <c r="G12" s="53">
        <f t="shared" si="0"/>
        <v>94.285714285714278</v>
      </c>
    </row>
    <row r="13" spans="1:8" ht="15" thickTop="1" x14ac:dyDescent="0.2"/>
    <row r="14" spans="1:8" ht="15" x14ac:dyDescent="0.25">
      <c r="A14" s="27" t="s">
        <v>17</v>
      </c>
    </row>
    <row r="15" spans="1:8" ht="17.25" customHeight="1" thickBot="1" x14ac:dyDescent="0.3">
      <c r="A15" s="39" t="s">
        <v>229</v>
      </c>
      <c r="B15" s="40"/>
      <c r="C15" s="41"/>
      <c r="D15" s="42"/>
      <c r="E15" s="42"/>
      <c r="F15" s="227">
        <v>650</v>
      </c>
      <c r="G15" s="227"/>
      <c r="H15" s="54">
        <f>SUM(F16)</f>
        <v>650</v>
      </c>
    </row>
    <row r="16" spans="1:8" ht="15.75" thickTop="1" x14ac:dyDescent="0.25">
      <c r="A16" s="26" t="s">
        <v>127</v>
      </c>
      <c r="F16" s="222">
        <v>650</v>
      </c>
      <c r="G16" s="223"/>
    </row>
    <row r="17" spans="1:8" x14ac:dyDescent="0.2">
      <c r="A17" s="224" t="s">
        <v>230</v>
      </c>
      <c r="B17" s="225"/>
      <c r="C17" s="225"/>
      <c r="D17" s="225"/>
      <c r="E17" s="225"/>
      <c r="F17" s="225"/>
      <c r="G17" s="225"/>
    </row>
    <row r="18" spans="1:8" x14ac:dyDescent="0.2">
      <c r="A18" s="225"/>
      <c r="B18" s="225"/>
      <c r="C18" s="225"/>
      <c r="D18" s="225"/>
      <c r="E18" s="225"/>
      <c r="F18" s="225"/>
      <c r="G18" s="225"/>
    </row>
    <row r="19" spans="1:8" x14ac:dyDescent="0.2">
      <c r="A19" s="225"/>
      <c r="B19" s="225"/>
      <c r="C19" s="225"/>
      <c r="D19" s="225"/>
      <c r="E19" s="225"/>
      <c r="F19" s="225"/>
      <c r="G19" s="225"/>
    </row>
    <row r="20" spans="1:8" x14ac:dyDescent="0.2">
      <c r="A20" s="225"/>
      <c r="B20" s="225"/>
      <c r="C20" s="225"/>
      <c r="D20" s="225"/>
      <c r="E20" s="225"/>
      <c r="F20" s="225"/>
      <c r="G20" s="225"/>
    </row>
    <row r="21" spans="1:8" ht="15" x14ac:dyDescent="0.25">
      <c r="A21" s="26"/>
      <c r="F21" s="67"/>
      <c r="G21" s="68"/>
    </row>
    <row r="22" spans="1:8" ht="15" x14ac:dyDescent="0.25">
      <c r="A22" s="26"/>
      <c r="F22" s="67"/>
      <c r="G22" s="68"/>
    </row>
    <row r="23" spans="1:8" ht="17.25" customHeight="1" thickBot="1" x14ac:dyDescent="0.3">
      <c r="A23" s="39" t="s">
        <v>133</v>
      </c>
      <c r="B23" s="40"/>
      <c r="C23" s="41"/>
      <c r="D23" s="42"/>
      <c r="E23" s="42"/>
      <c r="F23" s="227">
        <v>950</v>
      </c>
      <c r="G23" s="227"/>
      <c r="H23" s="54">
        <f>SUM(F24,F27,F31)</f>
        <v>950</v>
      </c>
    </row>
    <row r="24" spans="1:8" ht="15.75" thickTop="1" x14ac:dyDescent="0.25">
      <c r="A24" s="26" t="s">
        <v>120</v>
      </c>
      <c r="F24" s="222">
        <v>500</v>
      </c>
      <c r="G24" s="223"/>
    </row>
    <row r="25" spans="1:8" ht="15" x14ac:dyDescent="0.25">
      <c r="A25" s="25" t="s">
        <v>231</v>
      </c>
      <c r="F25" s="67"/>
      <c r="G25" s="68"/>
    </row>
    <row r="26" spans="1:8" ht="15" x14ac:dyDescent="0.25">
      <c r="A26" s="25"/>
      <c r="F26" s="67"/>
      <c r="G26" s="68"/>
    </row>
    <row r="27" spans="1:8" ht="15" x14ac:dyDescent="0.25">
      <c r="A27" s="26" t="s">
        <v>23</v>
      </c>
      <c r="F27" s="222">
        <v>200</v>
      </c>
      <c r="G27" s="223"/>
    </row>
    <row r="28" spans="1:8" x14ac:dyDescent="0.2">
      <c r="A28" s="224" t="s">
        <v>232</v>
      </c>
      <c r="B28" s="225"/>
      <c r="C28" s="225"/>
      <c r="D28" s="225"/>
      <c r="E28" s="225"/>
      <c r="F28" s="225"/>
      <c r="G28" s="225"/>
    </row>
    <row r="29" spans="1:8" x14ac:dyDescent="0.2">
      <c r="A29" s="225"/>
      <c r="B29" s="225"/>
      <c r="C29" s="225"/>
      <c r="D29" s="225"/>
      <c r="E29" s="225"/>
      <c r="F29" s="225"/>
      <c r="G29" s="225"/>
    </row>
    <row r="30" spans="1:8" ht="15" x14ac:dyDescent="0.25">
      <c r="A30" s="26"/>
      <c r="F30" s="67"/>
      <c r="G30" s="68"/>
    </row>
    <row r="31" spans="1:8" ht="15" x14ac:dyDescent="0.25">
      <c r="A31" s="26" t="s">
        <v>25</v>
      </c>
      <c r="F31" s="222">
        <v>250</v>
      </c>
      <c r="G31" s="223"/>
    </row>
    <row r="32" spans="1:8" x14ac:dyDescent="0.2">
      <c r="A32" s="224" t="s">
        <v>233</v>
      </c>
      <c r="B32" s="225"/>
      <c r="C32" s="225"/>
      <c r="D32" s="225"/>
      <c r="E32" s="225"/>
      <c r="F32" s="225"/>
      <c r="G32" s="225"/>
    </row>
    <row r="33" spans="1:8" x14ac:dyDescent="0.2">
      <c r="A33" s="225"/>
      <c r="B33" s="225"/>
      <c r="C33" s="225"/>
      <c r="D33" s="225"/>
      <c r="E33" s="225"/>
      <c r="F33" s="225"/>
      <c r="G33" s="225"/>
    </row>
    <row r="34" spans="1:8" ht="15" x14ac:dyDescent="0.25">
      <c r="A34" s="70"/>
      <c r="B34" s="70"/>
      <c r="C34" s="70"/>
      <c r="D34" s="70"/>
      <c r="E34" s="70"/>
      <c r="F34" s="70"/>
      <c r="G34" s="70"/>
    </row>
    <row r="35" spans="1:8" ht="15" x14ac:dyDescent="0.25">
      <c r="A35" s="70"/>
      <c r="B35" s="70"/>
      <c r="C35" s="70"/>
      <c r="D35" s="70"/>
      <c r="E35" s="70"/>
      <c r="F35" s="70"/>
      <c r="G35" s="70"/>
    </row>
    <row r="36" spans="1:8" ht="31.5" customHeight="1" thickBot="1" x14ac:dyDescent="0.3">
      <c r="A36" s="236" t="s">
        <v>190</v>
      </c>
      <c r="B36" s="237"/>
      <c r="C36" s="237"/>
      <c r="D36" s="237"/>
      <c r="E36" s="237"/>
      <c r="F36" s="227">
        <v>50</v>
      </c>
      <c r="G36" s="227"/>
      <c r="H36" s="54">
        <f>SUM(F37)</f>
        <v>50</v>
      </c>
    </row>
    <row r="37" spans="1:8" ht="15" customHeight="1" thickTop="1" x14ac:dyDescent="0.25">
      <c r="A37" s="251" t="s">
        <v>71</v>
      </c>
      <c r="B37" s="251"/>
      <c r="C37" s="251"/>
      <c r="D37" s="70"/>
      <c r="E37" s="70"/>
      <c r="F37" s="222">
        <v>50</v>
      </c>
      <c r="G37" s="223"/>
    </row>
    <row r="38" spans="1:8" ht="15" customHeight="1" x14ac:dyDescent="0.25">
      <c r="A38" s="224" t="s">
        <v>234</v>
      </c>
      <c r="B38" s="224"/>
      <c r="C38" s="224"/>
      <c r="D38" s="70"/>
      <c r="E38" s="70"/>
      <c r="F38" s="70"/>
      <c r="G38" s="70"/>
    </row>
    <row r="39" spans="1:8" ht="15" x14ac:dyDescent="0.25">
      <c r="A39" s="70"/>
      <c r="B39" s="70"/>
      <c r="C39" s="70"/>
      <c r="D39" s="70"/>
      <c r="E39" s="70"/>
      <c r="F39" s="70"/>
      <c r="G39" s="70"/>
    </row>
    <row r="40" spans="1:8" ht="15" x14ac:dyDescent="0.25">
      <c r="A40" s="70"/>
      <c r="B40" s="70"/>
      <c r="C40" s="70"/>
      <c r="D40" s="70"/>
      <c r="E40" s="70"/>
      <c r="F40" s="70"/>
      <c r="G40" s="70"/>
    </row>
    <row r="41" spans="1:8" ht="15" x14ac:dyDescent="0.25">
      <c r="A41" s="26"/>
      <c r="F41" s="67"/>
      <c r="G41" s="68"/>
    </row>
  </sheetData>
  <mergeCells count="16">
    <mergeCell ref="F1:G1"/>
    <mergeCell ref="F15:G15"/>
    <mergeCell ref="F16:G16"/>
    <mergeCell ref="A38:C38"/>
    <mergeCell ref="A12:C12"/>
    <mergeCell ref="A36:E36"/>
    <mergeCell ref="F36:G36"/>
    <mergeCell ref="A28:G29"/>
    <mergeCell ref="F31:G31"/>
    <mergeCell ref="A32:G33"/>
    <mergeCell ref="A37:C37"/>
    <mergeCell ref="F37:G37"/>
    <mergeCell ref="A17:G20"/>
    <mergeCell ref="F23:G23"/>
    <mergeCell ref="F24:G24"/>
    <mergeCell ref="F27:G27"/>
  </mergeCells>
  <pageMargins left="0.70866141732283472" right="0.70866141732283472" top="0.78740157480314965" bottom="0.78740157480314965" header="0.31496062992125984" footer="0.31496062992125984"/>
  <pageSetup paperSize="9" scale="66" firstPageNumber="62"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08"/>
  <sheetViews>
    <sheetView view="pageBreakPreview" zoomScaleNormal="100" zoomScaleSheetLayoutView="100" workbookViewId="0">
      <selection activeCell="O16" sqref="O16"/>
    </sheetView>
  </sheetViews>
  <sheetFormatPr defaultRowHeight="14.25" x14ac:dyDescent="0.2"/>
  <cols>
    <col min="1" max="1" width="8.5703125" style="17" customWidth="1"/>
    <col min="2" max="2" width="9.140625" style="17"/>
    <col min="3" max="3" width="57.855468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61" t="s">
        <v>0</v>
      </c>
      <c r="F1" s="226" t="s">
        <v>50</v>
      </c>
      <c r="G1" s="226"/>
    </row>
    <row r="3" spans="1:7" x14ac:dyDescent="0.2">
      <c r="A3" s="25" t="s">
        <v>1</v>
      </c>
      <c r="B3" s="25" t="s">
        <v>48</v>
      </c>
    </row>
    <row r="4" spans="1:7" x14ac:dyDescent="0.2">
      <c r="B4" s="25" t="s">
        <v>49</v>
      </c>
    </row>
    <row r="6" spans="1:7" s="2" customFormat="1" ht="13.5" thickBot="1" x14ac:dyDescent="0.25">
      <c r="A6" s="18"/>
      <c r="B6" s="18"/>
      <c r="D6" s="4"/>
      <c r="E6" s="4"/>
      <c r="F6" s="4"/>
      <c r="G6" s="2" t="s">
        <v>9</v>
      </c>
    </row>
    <row r="7" spans="1:7" s="2" customFormat="1" ht="39" customHeight="1"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8.75" customHeight="1" thickTop="1" x14ac:dyDescent="0.2">
      <c r="A9" s="19">
        <v>6113</v>
      </c>
      <c r="B9" s="20">
        <v>50</v>
      </c>
      <c r="C9" s="13" t="s">
        <v>10</v>
      </c>
      <c r="D9" s="6">
        <v>19900</v>
      </c>
      <c r="E9" s="6">
        <v>19800</v>
      </c>
      <c r="F9" s="6">
        <v>18690</v>
      </c>
      <c r="G9" s="7">
        <f>F9/D9*100</f>
        <v>93.91959798994975</v>
      </c>
    </row>
    <row r="10" spans="1:7" ht="18" customHeight="1" x14ac:dyDescent="0.2">
      <c r="A10" s="21">
        <v>6113</v>
      </c>
      <c r="B10" s="22">
        <v>51</v>
      </c>
      <c r="C10" s="8" t="s">
        <v>11</v>
      </c>
      <c r="D10" s="9">
        <v>15990</v>
      </c>
      <c r="E10" s="9">
        <v>15198</v>
      </c>
      <c r="F10" s="9">
        <v>16540</v>
      </c>
      <c r="G10" s="10">
        <f t="shared" ref="G10:G15" si="0">F10/D10*100</f>
        <v>103.43964978111319</v>
      </c>
    </row>
    <row r="11" spans="1:7" ht="18" customHeight="1" x14ac:dyDescent="0.2">
      <c r="A11" s="21">
        <v>6113</v>
      </c>
      <c r="B11" s="22">
        <v>52</v>
      </c>
      <c r="C11" s="14" t="s">
        <v>13</v>
      </c>
      <c r="D11" s="9">
        <v>1000</v>
      </c>
      <c r="E11" s="9">
        <v>700</v>
      </c>
      <c r="F11" s="9">
        <v>700</v>
      </c>
      <c r="G11" s="10">
        <f t="shared" si="0"/>
        <v>70</v>
      </c>
    </row>
    <row r="12" spans="1:7" ht="27.75" customHeight="1" x14ac:dyDescent="0.2">
      <c r="A12" s="21">
        <v>6113</v>
      </c>
      <c r="B12" s="22">
        <v>53</v>
      </c>
      <c r="C12" s="14" t="s">
        <v>14</v>
      </c>
      <c r="D12" s="9">
        <v>10</v>
      </c>
      <c r="E12" s="9">
        <v>60</v>
      </c>
      <c r="F12" s="9">
        <v>10</v>
      </c>
      <c r="G12" s="10">
        <f t="shared" si="0"/>
        <v>100</v>
      </c>
    </row>
    <row r="13" spans="1:7" ht="18" customHeight="1" x14ac:dyDescent="0.2">
      <c r="A13" s="21">
        <v>6113</v>
      </c>
      <c r="B13" s="22">
        <v>54</v>
      </c>
      <c r="C13" s="8" t="s">
        <v>15</v>
      </c>
      <c r="D13" s="9">
        <v>65</v>
      </c>
      <c r="E13" s="9">
        <v>65</v>
      </c>
      <c r="F13" s="9">
        <v>65</v>
      </c>
      <c r="G13" s="10">
        <f t="shared" si="0"/>
        <v>100</v>
      </c>
    </row>
    <row r="14" spans="1:7" ht="27.75" customHeight="1" thickBot="1" x14ac:dyDescent="0.25">
      <c r="A14" s="23">
        <v>6330</v>
      </c>
      <c r="B14" s="24">
        <v>53</v>
      </c>
      <c r="C14" s="15" t="s">
        <v>14</v>
      </c>
      <c r="D14" s="11">
        <v>273</v>
      </c>
      <c r="E14" s="11">
        <v>273</v>
      </c>
      <c r="F14" s="11">
        <v>194</v>
      </c>
      <c r="G14" s="12">
        <f t="shared" si="0"/>
        <v>71.062271062271066</v>
      </c>
    </row>
    <row r="15" spans="1:7" s="16" customFormat="1" ht="22.5" customHeight="1" thickTop="1" thickBot="1" x14ac:dyDescent="0.3">
      <c r="A15" s="229" t="s">
        <v>12</v>
      </c>
      <c r="B15" s="230"/>
      <c r="C15" s="231"/>
      <c r="D15" s="52">
        <f>SUM(D9:D14)</f>
        <v>37238</v>
      </c>
      <c r="E15" s="52">
        <f>SUM(E9:E14)</f>
        <v>36096</v>
      </c>
      <c r="F15" s="52">
        <f>SUM(F9:F14)</f>
        <v>36199</v>
      </c>
      <c r="G15" s="53">
        <f t="shared" si="0"/>
        <v>97.209839411353997</v>
      </c>
    </row>
    <row r="16" spans="1:7" ht="15" thickTop="1" x14ac:dyDescent="0.2"/>
    <row r="17" spans="1:8" ht="15" x14ac:dyDescent="0.25">
      <c r="A17" s="27" t="s">
        <v>17</v>
      </c>
    </row>
    <row r="18" spans="1:8" ht="17.25" customHeight="1" thickBot="1" x14ac:dyDescent="0.3">
      <c r="A18" s="39" t="s">
        <v>18</v>
      </c>
      <c r="B18" s="40"/>
      <c r="C18" s="41"/>
      <c r="D18" s="42"/>
      <c r="E18" s="42"/>
      <c r="F18" s="227">
        <v>18690</v>
      </c>
      <c r="G18" s="227"/>
      <c r="H18" s="54">
        <f>SUM(F19,F22,F31,F37,F40,F45)</f>
        <v>18690</v>
      </c>
    </row>
    <row r="19" spans="1:8" s="16" customFormat="1" ht="15.75" thickTop="1" x14ac:dyDescent="0.25">
      <c r="A19" s="26" t="s">
        <v>19</v>
      </c>
      <c r="B19" s="30"/>
      <c r="D19" s="31"/>
      <c r="E19" s="31"/>
      <c r="F19" s="232">
        <v>200</v>
      </c>
      <c r="G19" s="233"/>
    </row>
    <row r="20" spans="1:8" ht="15" x14ac:dyDescent="0.25">
      <c r="A20" s="224" t="s">
        <v>297</v>
      </c>
      <c r="B20" s="225"/>
      <c r="C20" s="225"/>
      <c r="D20" s="225"/>
      <c r="E20" s="225"/>
      <c r="F20" s="225"/>
      <c r="G20" s="225"/>
    </row>
    <row r="21" spans="1:8" x14ac:dyDescent="0.2">
      <c r="A21" s="25"/>
      <c r="F21" s="35"/>
      <c r="G21" s="36"/>
    </row>
    <row r="22" spans="1:8" s="16" customFormat="1" ht="15" x14ac:dyDescent="0.25">
      <c r="A22" s="26" t="s">
        <v>51</v>
      </c>
      <c r="B22" s="30"/>
      <c r="D22" s="31"/>
      <c r="E22" s="31"/>
      <c r="F22" s="222">
        <v>4400</v>
      </c>
      <c r="G22" s="223"/>
    </row>
    <row r="23" spans="1:8" x14ac:dyDescent="0.2">
      <c r="A23" s="234" t="s">
        <v>28</v>
      </c>
      <c r="B23" s="235"/>
      <c r="C23" s="235"/>
      <c r="D23" s="235"/>
      <c r="E23" s="235"/>
      <c r="F23" s="235"/>
      <c r="G23" s="235"/>
    </row>
    <row r="24" spans="1:8" x14ac:dyDescent="0.2">
      <c r="A24" s="235"/>
      <c r="B24" s="235"/>
      <c r="C24" s="235"/>
      <c r="D24" s="235"/>
      <c r="E24" s="235"/>
      <c r="F24" s="235"/>
      <c r="G24" s="235"/>
    </row>
    <row r="25" spans="1:8" x14ac:dyDescent="0.2">
      <c r="A25" s="235"/>
      <c r="B25" s="235"/>
      <c r="C25" s="235"/>
      <c r="D25" s="235"/>
      <c r="E25" s="235"/>
      <c r="F25" s="235"/>
      <c r="G25" s="235"/>
    </row>
    <row r="26" spans="1:8" x14ac:dyDescent="0.2">
      <c r="A26" s="235"/>
      <c r="B26" s="235"/>
      <c r="C26" s="235"/>
      <c r="D26" s="235"/>
      <c r="E26" s="235"/>
      <c r="F26" s="235"/>
      <c r="G26" s="235"/>
    </row>
    <row r="27" spans="1:8" x14ac:dyDescent="0.2">
      <c r="A27" s="235"/>
      <c r="B27" s="235"/>
      <c r="C27" s="235"/>
      <c r="D27" s="235"/>
      <c r="E27" s="235"/>
      <c r="F27" s="235"/>
      <c r="G27" s="235"/>
    </row>
    <row r="28" spans="1:8" x14ac:dyDescent="0.2">
      <c r="A28" s="235"/>
      <c r="B28" s="235"/>
      <c r="C28" s="235"/>
      <c r="D28" s="235"/>
      <c r="E28" s="235"/>
      <c r="F28" s="235"/>
      <c r="G28" s="235"/>
    </row>
    <row r="29" spans="1:8" x14ac:dyDescent="0.2">
      <c r="A29" s="235"/>
      <c r="B29" s="235"/>
      <c r="C29" s="235"/>
      <c r="D29" s="235"/>
      <c r="E29" s="235"/>
      <c r="F29" s="235"/>
      <c r="G29" s="235"/>
    </row>
    <row r="31" spans="1:8" ht="15" x14ac:dyDescent="0.25">
      <c r="A31" s="26" t="s">
        <v>52</v>
      </c>
      <c r="F31" s="222">
        <v>10900</v>
      </c>
      <c r="G31" s="223"/>
    </row>
    <row r="32" spans="1:8" x14ac:dyDescent="0.2">
      <c r="A32" s="234" t="s">
        <v>298</v>
      </c>
      <c r="B32" s="235"/>
      <c r="C32" s="235"/>
      <c r="D32" s="235"/>
      <c r="E32" s="235"/>
      <c r="F32" s="235"/>
      <c r="G32" s="235"/>
    </row>
    <row r="33" spans="1:7" x14ac:dyDescent="0.2">
      <c r="A33" s="235"/>
      <c r="B33" s="235"/>
      <c r="C33" s="235"/>
      <c r="D33" s="235"/>
      <c r="E33" s="235"/>
      <c r="F33" s="235"/>
      <c r="G33" s="235"/>
    </row>
    <row r="34" spans="1:7" x14ac:dyDescent="0.2">
      <c r="A34" s="235"/>
      <c r="B34" s="235"/>
      <c r="C34" s="235"/>
      <c r="D34" s="235"/>
      <c r="E34" s="235"/>
      <c r="F34" s="235"/>
      <c r="G34" s="235"/>
    </row>
    <row r="35" spans="1:7" x14ac:dyDescent="0.2">
      <c r="A35" s="228"/>
      <c r="B35" s="228"/>
      <c r="C35" s="228"/>
      <c r="D35" s="228"/>
      <c r="E35" s="228"/>
      <c r="F35" s="228"/>
      <c r="G35" s="228"/>
    </row>
    <row r="37" spans="1:7" ht="15" x14ac:dyDescent="0.25">
      <c r="A37" s="26" t="s">
        <v>53</v>
      </c>
      <c r="F37" s="222">
        <v>1722</v>
      </c>
      <c r="G37" s="223"/>
    </row>
    <row r="38" spans="1:7" x14ac:dyDescent="0.2">
      <c r="A38" s="224" t="s">
        <v>299</v>
      </c>
      <c r="B38" s="225"/>
      <c r="C38" s="225"/>
      <c r="D38" s="225"/>
      <c r="E38" s="225"/>
      <c r="F38" s="225"/>
      <c r="G38" s="225"/>
    </row>
    <row r="39" spans="1:7" x14ac:dyDescent="0.2">
      <c r="A39" s="228"/>
      <c r="B39" s="228"/>
      <c r="C39" s="228"/>
      <c r="D39" s="228"/>
      <c r="E39" s="228"/>
      <c r="F39" s="228"/>
      <c r="G39" s="228"/>
    </row>
    <row r="40" spans="1:7" ht="15" x14ac:dyDescent="0.25">
      <c r="F40" s="222">
        <v>1418</v>
      </c>
      <c r="G40" s="223"/>
    </row>
    <row r="41" spans="1:7" ht="15" x14ac:dyDescent="0.25">
      <c r="A41" s="26" t="s">
        <v>159</v>
      </c>
    </row>
    <row r="42" spans="1:7" x14ac:dyDescent="0.2">
      <c r="A42" s="224" t="s">
        <v>300</v>
      </c>
      <c r="B42" s="225"/>
      <c r="C42" s="225"/>
      <c r="D42" s="225"/>
      <c r="E42" s="225"/>
      <c r="F42" s="225"/>
      <c r="G42" s="225"/>
    </row>
    <row r="43" spans="1:7" x14ac:dyDescent="0.2">
      <c r="A43" s="225"/>
      <c r="B43" s="225"/>
      <c r="C43" s="225"/>
      <c r="D43" s="225"/>
      <c r="E43" s="225"/>
      <c r="F43" s="225"/>
      <c r="G43" s="225"/>
    </row>
    <row r="45" spans="1:7" ht="15" x14ac:dyDescent="0.25">
      <c r="A45" s="26" t="s">
        <v>54</v>
      </c>
      <c r="B45" s="30"/>
      <c r="C45" s="16"/>
      <c r="F45" s="222">
        <v>50</v>
      </c>
      <c r="G45" s="223"/>
    </row>
    <row r="46" spans="1:7" x14ac:dyDescent="0.2">
      <c r="A46" s="224" t="s">
        <v>29</v>
      </c>
      <c r="B46" s="225"/>
      <c r="C46" s="225"/>
      <c r="D46" s="225"/>
      <c r="E46" s="225"/>
      <c r="F46" s="225"/>
      <c r="G46" s="225"/>
    </row>
    <row r="47" spans="1:7" x14ac:dyDescent="0.2">
      <c r="A47" s="228"/>
      <c r="B47" s="228"/>
      <c r="C47" s="228"/>
      <c r="D47" s="228"/>
      <c r="E47" s="228"/>
      <c r="F47" s="228"/>
      <c r="G47" s="228"/>
    </row>
    <row r="48" spans="1:7" x14ac:dyDescent="0.2">
      <c r="A48" s="228"/>
      <c r="B48" s="228"/>
      <c r="C48" s="228"/>
      <c r="D48" s="228"/>
      <c r="E48" s="228"/>
      <c r="F48" s="228"/>
      <c r="G48" s="228"/>
    </row>
    <row r="49" spans="1:8" x14ac:dyDescent="0.2">
      <c r="A49" s="228"/>
      <c r="B49" s="228"/>
      <c r="C49" s="228"/>
      <c r="D49" s="228"/>
      <c r="E49" s="228"/>
      <c r="F49" s="228"/>
      <c r="G49" s="228"/>
    </row>
    <row r="52" spans="1:8" ht="17.25" customHeight="1" thickBot="1" x14ac:dyDescent="0.3">
      <c r="A52" s="39" t="s">
        <v>30</v>
      </c>
      <c r="B52" s="40"/>
      <c r="C52" s="41"/>
      <c r="D52" s="42"/>
      <c r="E52" s="42"/>
      <c r="F52" s="227">
        <v>16540</v>
      </c>
      <c r="G52" s="227"/>
      <c r="H52" s="54">
        <f>SUM(F53,F56,F61,F68,F73,F79,F85,F91,F96,F100,F105,F110,F115,F119,F123,F146,F149,F153,F161,F167,F172,F175)</f>
        <v>16540</v>
      </c>
    </row>
    <row r="53" spans="1:8" s="16" customFormat="1" ht="15.75" thickTop="1" x14ac:dyDescent="0.25">
      <c r="A53" s="26" t="s">
        <v>20</v>
      </c>
      <c r="B53" s="30"/>
      <c r="D53" s="31"/>
      <c r="E53" s="31"/>
      <c r="F53" s="232">
        <v>80</v>
      </c>
      <c r="G53" s="233"/>
    </row>
    <row r="54" spans="1:8" ht="15" x14ac:dyDescent="0.25">
      <c r="A54" s="224" t="s">
        <v>301</v>
      </c>
      <c r="B54" s="225"/>
      <c r="C54" s="225"/>
      <c r="D54" s="225"/>
      <c r="E54" s="225"/>
      <c r="F54" s="225"/>
      <c r="G54" s="225"/>
    </row>
    <row r="56" spans="1:8" ht="15" x14ac:dyDescent="0.25">
      <c r="A56" s="26" t="s">
        <v>21</v>
      </c>
      <c r="F56" s="222">
        <v>700</v>
      </c>
      <c r="G56" s="223"/>
    </row>
    <row r="57" spans="1:8" x14ac:dyDescent="0.2">
      <c r="A57" s="224" t="s">
        <v>302</v>
      </c>
      <c r="B57" s="225"/>
      <c r="C57" s="225"/>
      <c r="D57" s="225"/>
      <c r="E57" s="225"/>
      <c r="F57" s="225"/>
      <c r="G57" s="225"/>
    </row>
    <row r="58" spans="1:8" x14ac:dyDescent="0.2">
      <c r="A58" s="225"/>
      <c r="B58" s="225"/>
      <c r="C58" s="225"/>
      <c r="D58" s="225"/>
      <c r="E58" s="225"/>
      <c r="F58" s="225"/>
      <c r="G58" s="225"/>
    </row>
    <row r="59" spans="1:8" x14ac:dyDescent="0.2">
      <c r="A59" s="225"/>
      <c r="B59" s="225"/>
      <c r="C59" s="225"/>
      <c r="D59" s="225"/>
      <c r="E59" s="225"/>
      <c r="F59" s="225"/>
      <c r="G59" s="225"/>
    </row>
    <row r="61" spans="1:8" ht="15" x14ac:dyDescent="0.25">
      <c r="A61" s="26" t="s">
        <v>22</v>
      </c>
      <c r="F61" s="222">
        <v>900</v>
      </c>
      <c r="G61" s="223"/>
    </row>
    <row r="62" spans="1:8" x14ac:dyDescent="0.2">
      <c r="A62" s="224" t="s">
        <v>303</v>
      </c>
      <c r="B62" s="225"/>
      <c r="C62" s="225"/>
      <c r="D62" s="225"/>
      <c r="E62" s="225"/>
      <c r="F62" s="225"/>
      <c r="G62" s="225"/>
    </row>
    <row r="63" spans="1:8" x14ac:dyDescent="0.2">
      <c r="A63" s="225"/>
      <c r="B63" s="225"/>
      <c r="C63" s="225"/>
      <c r="D63" s="225"/>
      <c r="E63" s="225"/>
      <c r="F63" s="225"/>
      <c r="G63" s="225"/>
    </row>
    <row r="64" spans="1:8" x14ac:dyDescent="0.2">
      <c r="A64" s="225"/>
      <c r="B64" s="225"/>
      <c r="C64" s="225"/>
      <c r="D64" s="225"/>
      <c r="E64" s="225"/>
      <c r="F64" s="225"/>
      <c r="G64" s="225"/>
    </row>
    <row r="65" spans="1:7" x14ac:dyDescent="0.2">
      <c r="A65" s="228"/>
      <c r="B65" s="228"/>
      <c r="C65" s="228"/>
      <c r="D65" s="228"/>
      <c r="E65" s="228"/>
      <c r="F65" s="228"/>
      <c r="G65" s="228"/>
    </row>
    <row r="66" spans="1:7" x14ac:dyDescent="0.2">
      <c r="A66" s="228"/>
      <c r="B66" s="228"/>
      <c r="C66" s="228"/>
      <c r="D66" s="228"/>
      <c r="E66" s="228"/>
      <c r="F66" s="228"/>
      <c r="G66" s="228"/>
    </row>
    <row r="68" spans="1:7" ht="15" x14ac:dyDescent="0.25">
      <c r="A68" s="26" t="s">
        <v>55</v>
      </c>
      <c r="F68" s="222">
        <v>20</v>
      </c>
      <c r="G68" s="223"/>
    </row>
    <row r="69" spans="1:7" ht="15" x14ac:dyDescent="0.25">
      <c r="A69" s="224" t="s">
        <v>31</v>
      </c>
      <c r="B69" s="225"/>
      <c r="C69" s="225"/>
      <c r="D69" s="225"/>
      <c r="E69" s="225"/>
      <c r="F69" s="225"/>
      <c r="G69" s="225"/>
    </row>
    <row r="73" spans="1:7" s="16" customFormat="1" ht="15" x14ac:dyDescent="0.25">
      <c r="A73" s="26" t="s">
        <v>56</v>
      </c>
      <c r="B73" s="30"/>
      <c r="D73" s="31"/>
      <c r="E73" s="31"/>
      <c r="F73" s="222">
        <v>40</v>
      </c>
      <c r="G73" s="223"/>
    </row>
    <row r="74" spans="1:7" x14ac:dyDescent="0.2">
      <c r="A74" s="224" t="s">
        <v>304</v>
      </c>
      <c r="B74" s="225"/>
      <c r="C74" s="225"/>
      <c r="D74" s="225"/>
      <c r="E74" s="225"/>
      <c r="F74" s="225"/>
      <c r="G74" s="225"/>
    </row>
    <row r="75" spans="1:7" x14ac:dyDescent="0.2">
      <c r="A75" s="225"/>
      <c r="B75" s="225"/>
      <c r="C75" s="225"/>
      <c r="D75" s="225"/>
      <c r="E75" s="225"/>
      <c r="F75" s="225"/>
      <c r="G75" s="225"/>
    </row>
    <row r="76" spans="1:7" x14ac:dyDescent="0.2">
      <c r="A76" s="225"/>
      <c r="B76" s="225"/>
      <c r="C76" s="225"/>
      <c r="D76" s="225"/>
      <c r="E76" s="225"/>
      <c r="F76" s="225"/>
      <c r="G76" s="225"/>
    </row>
    <row r="77" spans="1:7" ht="12" customHeight="1" x14ac:dyDescent="0.2">
      <c r="A77" s="225"/>
      <c r="B77" s="225"/>
      <c r="C77" s="225"/>
      <c r="D77" s="225"/>
      <c r="E77" s="225"/>
      <c r="F77" s="225"/>
      <c r="G77" s="225"/>
    </row>
    <row r="78" spans="1:7" x14ac:dyDescent="0.2">
      <c r="A78" s="25"/>
    </row>
    <row r="79" spans="1:7" ht="15" x14ac:dyDescent="0.25">
      <c r="A79" s="26" t="s">
        <v>57</v>
      </c>
      <c r="F79" s="222">
        <v>300</v>
      </c>
      <c r="G79" s="223"/>
    </row>
    <row r="80" spans="1:7" x14ac:dyDescent="0.2">
      <c r="A80" s="224" t="s">
        <v>305</v>
      </c>
      <c r="B80" s="225"/>
      <c r="C80" s="225"/>
      <c r="D80" s="225"/>
      <c r="E80" s="225"/>
      <c r="F80" s="225"/>
      <c r="G80" s="225"/>
    </row>
    <row r="81" spans="1:7" x14ac:dyDescent="0.2">
      <c r="A81" s="225"/>
      <c r="B81" s="225"/>
      <c r="C81" s="225"/>
      <c r="D81" s="225"/>
      <c r="E81" s="225"/>
      <c r="F81" s="225"/>
      <c r="G81" s="225"/>
    </row>
    <row r="82" spans="1:7" x14ac:dyDescent="0.2">
      <c r="A82" s="225"/>
      <c r="B82" s="225"/>
      <c r="C82" s="225"/>
      <c r="D82" s="225"/>
      <c r="E82" s="225"/>
      <c r="F82" s="225"/>
      <c r="G82" s="225"/>
    </row>
    <row r="83" spans="1:7" x14ac:dyDescent="0.2">
      <c r="A83" s="225"/>
      <c r="B83" s="225"/>
      <c r="C83" s="225"/>
      <c r="D83" s="225"/>
      <c r="E83" s="225"/>
      <c r="F83" s="225"/>
      <c r="G83" s="225"/>
    </row>
    <row r="84" spans="1:7" x14ac:dyDescent="0.2">
      <c r="A84" s="25"/>
    </row>
    <row r="85" spans="1:7" s="16" customFormat="1" ht="15" x14ac:dyDescent="0.25">
      <c r="A85" s="26" t="s">
        <v>58</v>
      </c>
      <c r="B85" s="30"/>
      <c r="D85" s="31"/>
      <c r="E85" s="31"/>
      <c r="F85" s="222">
        <v>330</v>
      </c>
      <c r="G85" s="223"/>
    </row>
    <row r="86" spans="1:7" x14ac:dyDescent="0.2">
      <c r="A86" s="224" t="s">
        <v>306</v>
      </c>
      <c r="B86" s="225"/>
      <c r="C86" s="225"/>
      <c r="D86" s="225"/>
      <c r="E86" s="225"/>
      <c r="F86" s="225"/>
      <c r="G86" s="225"/>
    </row>
    <row r="87" spans="1:7" x14ac:dyDescent="0.2">
      <c r="A87" s="225"/>
      <c r="B87" s="225"/>
      <c r="C87" s="225"/>
      <c r="D87" s="225"/>
      <c r="E87" s="225"/>
      <c r="F87" s="225"/>
      <c r="G87" s="225"/>
    </row>
    <row r="88" spans="1:7" x14ac:dyDescent="0.2">
      <c r="A88" s="225"/>
      <c r="B88" s="225"/>
      <c r="C88" s="225"/>
      <c r="D88" s="225"/>
      <c r="E88" s="225"/>
      <c r="F88" s="225"/>
      <c r="G88" s="225"/>
    </row>
    <row r="89" spans="1:7" x14ac:dyDescent="0.2">
      <c r="A89" s="225"/>
      <c r="B89" s="225"/>
      <c r="C89" s="225"/>
      <c r="D89" s="225"/>
      <c r="E89" s="225"/>
      <c r="F89" s="225"/>
      <c r="G89" s="225"/>
    </row>
    <row r="90" spans="1:7" x14ac:dyDescent="0.2">
      <c r="A90" s="25"/>
    </row>
    <row r="91" spans="1:7" ht="15" x14ac:dyDescent="0.25">
      <c r="A91" s="26" t="s">
        <v>59</v>
      </c>
      <c r="F91" s="222">
        <v>500</v>
      </c>
      <c r="G91" s="223"/>
    </row>
    <row r="92" spans="1:7" x14ac:dyDescent="0.2">
      <c r="A92" s="224" t="s">
        <v>32</v>
      </c>
      <c r="B92" s="225"/>
      <c r="C92" s="225"/>
      <c r="D92" s="225"/>
      <c r="E92" s="225"/>
      <c r="F92" s="225"/>
      <c r="G92" s="225"/>
    </row>
    <row r="93" spans="1:7" x14ac:dyDescent="0.2">
      <c r="A93" s="225"/>
      <c r="B93" s="225"/>
      <c r="C93" s="225"/>
      <c r="D93" s="225"/>
      <c r="E93" s="225"/>
      <c r="F93" s="225"/>
      <c r="G93" s="225"/>
    </row>
    <row r="94" spans="1:7" x14ac:dyDescent="0.2">
      <c r="A94" s="225"/>
      <c r="B94" s="225"/>
      <c r="C94" s="225"/>
      <c r="D94" s="225"/>
      <c r="E94" s="225"/>
      <c r="F94" s="225"/>
      <c r="G94" s="225"/>
    </row>
    <row r="95" spans="1:7" x14ac:dyDescent="0.2">
      <c r="A95" s="25"/>
    </row>
    <row r="96" spans="1:7" ht="15" x14ac:dyDescent="0.25">
      <c r="A96" s="26" t="s">
        <v>60</v>
      </c>
      <c r="F96" s="222">
        <v>10</v>
      </c>
      <c r="G96" s="223"/>
    </row>
    <row r="97" spans="1:7" s="225" customFormat="1" ht="15" x14ac:dyDescent="0.25">
      <c r="A97" s="224" t="s">
        <v>33</v>
      </c>
    </row>
    <row r="98" spans="1:7" s="225" customFormat="1" ht="15" x14ac:dyDescent="0.25"/>
    <row r="99" spans="1:7" x14ac:dyDescent="0.2">
      <c r="A99" s="25"/>
    </row>
    <row r="100" spans="1:7" ht="15" x14ac:dyDescent="0.25">
      <c r="A100" s="26" t="s">
        <v>61</v>
      </c>
      <c r="F100" s="222">
        <v>300</v>
      </c>
      <c r="G100" s="223"/>
    </row>
    <row r="101" spans="1:7" x14ac:dyDescent="0.2">
      <c r="A101" s="224" t="s">
        <v>307</v>
      </c>
      <c r="B101" s="225"/>
      <c r="C101" s="225"/>
      <c r="D101" s="225"/>
      <c r="E101" s="225"/>
      <c r="F101" s="225"/>
      <c r="G101" s="225"/>
    </row>
    <row r="102" spans="1:7" x14ac:dyDescent="0.2">
      <c r="A102" s="225"/>
      <c r="B102" s="225"/>
      <c r="C102" s="225"/>
      <c r="D102" s="225"/>
      <c r="E102" s="225"/>
      <c r="F102" s="225"/>
      <c r="G102" s="225"/>
    </row>
    <row r="103" spans="1:7" x14ac:dyDescent="0.2">
      <c r="A103" s="228"/>
      <c r="B103" s="228"/>
      <c r="C103" s="228"/>
      <c r="D103" s="228"/>
      <c r="E103" s="228"/>
      <c r="F103" s="228"/>
      <c r="G103" s="228"/>
    </row>
    <row r="104" spans="1:7" x14ac:dyDescent="0.2">
      <c r="A104" s="25"/>
    </row>
    <row r="105" spans="1:7" ht="15" x14ac:dyDescent="0.25">
      <c r="A105" s="26" t="s">
        <v>62</v>
      </c>
      <c r="F105" s="222">
        <v>50</v>
      </c>
      <c r="G105" s="223"/>
    </row>
    <row r="106" spans="1:7" x14ac:dyDescent="0.2">
      <c r="A106" s="224" t="s">
        <v>308</v>
      </c>
      <c r="B106" s="225"/>
      <c r="C106" s="225"/>
      <c r="D106" s="225"/>
      <c r="E106" s="225"/>
      <c r="F106" s="225"/>
      <c r="G106" s="225"/>
    </row>
    <row r="107" spans="1:7" x14ac:dyDescent="0.2">
      <c r="A107" s="228"/>
      <c r="B107" s="228"/>
      <c r="C107" s="228"/>
      <c r="D107" s="228"/>
      <c r="E107" s="228"/>
      <c r="F107" s="228"/>
      <c r="G107" s="228"/>
    </row>
    <row r="108" spans="1:7" x14ac:dyDescent="0.2">
      <c r="A108" s="228"/>
      <c r="B108" s="228"/>
      <c r="C108" s="228"/>
      <c r="D108" s="228"/>
      <c r="E108" s="228"/>
      <c r="F108" s="228"/>
      <c r="G108" s="228"/>
    </row>
    <row r="109" spans="1:7" x14ac:dyDescent="0.2">
      <c r="A109" s="25"/>
    </row>
    <row r="110" spans="1:7" ht="15" x14ac:dyDescent="0.25">
      <c r="A110" s="26" t="s">
        <v>63</v>
      </c>
      <c r="F110" s="222">
        <v>200</v>
      </c>
      <c r="G110" s="223"/>
    </row>
    <row r="111" spans="1:7" x14ac:dyDescent="0.2">
      <c r="A111" s="224" t="s">
        <v>34</v>
      </c>
      <c r="B111" s="225"/>
      <c r="C111" s="225"/>
      <c r="D111" s="225"/>
      <c r="E111" s="225"/>
      <c r="F111" s="225"/>
      <c r="G111" s="225"/>
    </row>
    <row r="112" spans="1:7" x14ac:dyDescent="0.2">
      <c r="A112" s="225"/>
      <c r="B112" s="225"/>
      <c r="C112" s="225"/>
      <c r="D112" s="225"/>
      <c r="E112" s="225"/>
      <c r="F112" s="225"/>
      <c r="G112" s="225"/>
    </row>
    <row r="113" spans="1:7" x14ac:dyDescent="0.2">
      <c r="A113" s="225"/>
      <c r="B113" s="225"/>
      <c r="C113" s="225"/>
      <c r="D113" s="225"/>
      <c r="E113" s="225"/>
      <c r="F113" s="225"/>
      <c r="G113" s="225"/>
    </row>
    <row r="114" spans="1:7" x14ac:dyDescent="0.2">
      <c r="A114" s="25"/>
    </row>
    <row r="115" spans="1:7" ht="15" x14ac:dyDescent="0.25">
      <c r="A115" s="26" t="s">
        <v>23</v>
      </c>
      <c r="F115" s="222">
        <v>1720</v>
      </c>
      <c r="G115" s="223"/>
    </row>
    <row r="116" spans="1:7" ht="14.25" customHeight="1" x14ac:dyDescent="0.2">
      <c r="A116" s="224" t="s">
        <v>309</v>
      </c>
      <c r="B116" s="224"/>
      <c r="C116" s="224"/>
      <c r="D116" s="224"/>
      <c r="E116" s="224"/>
      <c r="F116" s="224"/>
      <c r="G116" s="224"/>
    </row>
    <row r="117" spans="1:7" ht="14.25" customHeight="1" x14ac:dyDescent="0.2">
      <c r="A117" s="224"/>
      <c r="B117" s="224"/>
      <c r="C117" s="224"/>
      <c r="D117" s="224"/>
      <c r="E117" s="224"/>
      <c r="F117" s="224"/>
      <c r="G117" s="224"/>
    </row>
    <row r="118" spans="1:7" x14ac:dyDescent="0.2">
      <c r="A118" s="25"/>
    </row>
    <row r="119" spans="1:7" ht="15" x14ac:dyDescent="0.25">
      <c r="A119" s="26" t="s">
        <v>24</v>
      </c>
      <c r="F119" s="222">
        <v>100</v>
      </c>
      <c r="G119" s="223"/>
    </row>
    <row r="120" spans="1:7" x14ac:dyDescent="0.2">
      <c r="A120" s="224" t="s">
        <v>310</v>
      </c>
      <c r="B120" s="225"/>
      <c r="C120" s="225"/>
      <c r="D120" s="225"/>
      <c r="E120" s="225"/>
      <c r="F120" s="225"/>
      <c r="G120" s="225"/>
    </row>
    <row r="121" spans="1:7" x14ac:dyDescent="0.2">
      <c r="A121" s="225"/>
      <c r="B121" s="225"/>
      <c r="C121" s="225"/>
      <c r="D121" s="225"/>
      <c r="E121" s="225"/>
      <c r="F121" s="225"/>
      <c r="G121" s="225"/>
    </row>
    <row r="122" spans="1:7" x14ac:dyDescent="0.2">
      <c r="A122" s="25"/>
    </row>
    <row r="123" spans="1:7" ht="15" x14ac:dyDescent="0.25">
      <c r="A123" s="26" t="s">
        <v>25</v>
      </c>
      <c r="F123" s="222">
        <v>7820</v>
      </c>
      <c r="G123" s="223"/>
    </row>
    <row r="124" spans="1:7" x14ac:dyDescent="0.2">
      <c r="A124" s="224" t="s">
        <v>311</v>
      </c>
      <c r="B124" s="225"/>
      <c r="C124" s="225"/>
      <c r="D124" s="225"/>
      <c r="E124" s="225"/>
      <c r="F124" s="225"/>
      <c r="G124" s="225"/>
    </row>
    <row r="125" spans="1:7" x14ac:dyDescent="0.2">
      <c r="A125" s="225"/>
      <c r="B125" s="225"/>
      <c r="C125" s="225"/>
      <c r="D125" s="225"/>
      <c r="E125" s="225"/>
      <c r="F125" s="225"/>
      <c r="G125" s="225"/>
    </row>
    <row r="126" spans="1:7" x14ac:dyDescent="0.2">
      <c r="A126" s="225"/>
      <c r="B126" s="225"/>
      <c r="C126" s="225"/>
      <c r="D126" s="225"/>
      <c r="E126" s="225"/>
      <c r="F126" s="225"/>
      <c r="G126" s="225"/>
    </row>
    <row r="127" spans="1:7" x14ac:dyDescent="0.2">
      <c r="A127" s="225"/>
      <c r="B127" s="225"/>
      <c r="C127" s="225"/>
      <c r="D127" s="225"/>
      <c r="E127" s="225"/>
      <c r="F127" s="225"/>
      <c r="G127" s="225"/>
    </row>
    <row r="128" spans="1:7" x14ac:dyDescent="0.2">
      <c r="A128" s="225"/>
      <c r="B128" s="225"/>
      <c r="C128" s="225"/>
      <c r="D128" s="225"/>
      <c r="E128" s="225"/>
      <c r="F128" s="225"/>
      <c r="G128" s="225"/>
    </row>
    <row r="129" spans="1:7" x14ac:dyDescent="0.2">
      <c r="A129" s="225"/>
      <c r="B129" s="225"/>
      <c r="C129" s="225"/>
      <c r="D129" s="225"/>
      <c r="E129" s="225"/>
      <c r="F129" s="225"/>
      <c r="G129" s="225"/>
    </row>
    <row r="130" spans="1:7" x14ac:dyDescent="0.2">
      <c r="A130" s="225"/>
      <c r="B130" s="225"/>
      <c r="C130" s="225"/>
      <c r="D130" s="225"/>
      <c r="E130" s="225"/>
      <c r="F130" s="225"/>
      <c r="G130" s="225"/>
    </row>
    <row r="131" spans="1:7" x14ac:dyDescent="0.2">
      <c r="A131" s="225"/>
      <c r="B131" s="225"/>
      <c r="C131" s="225"/>
      <c r="D131" s="225"/>
      <c r="E131" s="225"/>
      <c r="F131" s="225"/>
      <c r="G131" s="225"/>
    </row>
    <row r="132" spans="1:7" x14ac:dyDescent="0.2">
      <c r="A132" s="225"/>
      <c r="B132" s="225"/>
      <c r="C132" s="225"/>
      <c r="D132" s="225"/>
      <c r="E132" s="225"/>
      <c r="F132" s="225"/>
      <c r="G132" s="225"/>
    </row>
    <row r="133" spans="1:7" x14ac:dyDescent="0.2">
      <c r="A133" s="225"/>
      <c r="B133" s="225"/>
      <c r="C133" s="225"/>
      <c r="D133" s="225"/>
      <c r="E133" s="225"/>
      <c r="F133" s="225"/>
      <c r="G133" s="225"/>
    </row>
    <row r="134" spans="1:7" x14ac:dyDescent="0.2">
      <c r="A134" s="225"/>
      <c r="B134" s="225"/>
      <c r="C134" s="225"/>
      <c r="D134" s="225"/>
      <c r="E134" s="225"/>
      <c r="F134" s="225"/>
      <c r="G134" s="225"/>
    </row>
    <row r="135" spans="1:7" x14ac:dyDescent="0.2">
      <c r="A135" s="225"/>
      <c r="B135" s="225"/>
      <c r="C135" s="225"/>
      <c r="D135" s="225"/>
      <c r="E135" s="225"/>
      <c r="F135" s="225"/>
      <c r="G135" s="225"/>
    </row>
    <row r="136" spans="1:7" x14ac:dyDescent="0.2">
      <c r="A136" s="225"/>
      <c r="B136" s="225"/>
      <c r="C136" s="225"/>
      <c r="D136" s="225"/>
      <c r="E136" s="225"/>
      <c r="F136" s="225"/>
      <c r="G136" s="225"/>
    </row>
    <row r="137" spans="1:7" x14ac:dyDescent="0.2">
      <c r="A137" s="225"/>
      <c r="B137" s="225"/>
      <c r="C137" s="225"/>
      <c r="D137" s="225"/>
      <c r="E137" s="225"/>
      <c r="F137" s="225"/>
      <c r="G137" s="225"/>
    </row>
    <row r="138" spans="1:7" x14ac:dyDescent="0.2">
      <c r="A138" s="225"/>
      <c r="B138" s="225"/>
      <c r="C138" s="225"/>
      <c r="D138" s="225"/>
      <c r="E138" s="225"/>
      <c r="F138" s="225"/>
      <c r="G138" s="225"/>
    </row>
    <row r="139" spans="1:7" x14ac:dyDescent="0.2">
      <c r="A139" s="225"/>
      <c r="B139" s="225"/>
      <c r="C139" s="225"/>
      <c r="D139" s="225"/>
      <c r="E139" s="225"/>
      <c r="F139" s="225"/>
      <c r="G139" s="225"/>
    </row>
    <row r="140" spans="1:7" x14ac:dyDescent="0.2">
      <c r="A140" s="225"/>
      <c r="B140" s="225"/>
      <c r="C140" s="225"/>
      <c r="D140" s="225"/>
      <c r="E140" s="225"/>
      <c r="F140" s="225"/>
      <c r="G140" s="225"/>
    </row>
    <row r="141" spans="1:7" x14ac:dyDescent="0.2">
      <c r="A141" s="224" t="s">
        <v>312</v>
      </c>
      <c r="B141" s="224"/>
      <c r="C141" s="224"/>
      <c r="D141" s="224"/>
      <c r="E141" s="224"/>
      <c r="F141" s="224"/>
      <c r="G141" s="224"/>
    </row>
    <row r="142" spans="1:7" x14ac:dyDescent="0.2">
      <c r="A142" s="224"/>
      <c r="B142" s="224"/>
      <c r="C142" s="224"/>
      <c r="D142" s="224"/>
      <c r="E142" s="224"/>
      <c r="F142" s="224"/>
      <c r="G142" s="224"/>
    </row>
    <row r="143" spans="1:7" x14ac:dyDescent="0.2">
      <c r="A143" s="224"/>
      <c r="B143" s="224"/>
      <c r="C143" s="224"/>
      <c r="D143" s="224"/>
      <c r="E143" s="224"/>
      <c r="F143" s="224"/>
      <c r="G143" s="224"/>
    </row>
    <row r="144" spans="1:7" x14ac:dyDescent="0.2">
      <c r="A144" s="224"/>
      <c r="B144" s="224"/>
      <c r="C144" s="224"/>
      <c r="D144" s="224"/>
      <c r="E144" s="224"/>
      <c r="F144" s="224"/>
      <c r="G144" s="224"/>
    </row>
    <row r="145" spans="1:7" ht="15" x14ac:dyDescent="0.25">
      <c r="A145" s="29"/>
      <c r="B145" s="29"/>
      <c r="C145" s="29"/>
      <c r="D145" s="29"/>
      <c r="E145" s="29"/>
      <c r="F145" s="29"/>
      <c r="G145" s="29"/>
    </row>
    <row r="146" spans="1:7" ht="15" x14ac:dyDescent="0.25">
      <c r="A146" s="26" t="s">
        <v>26</v>
      </c>
      <c r="B146" s="25"/>
      <c r="C146" s="25"/>
      <c r="D146" s="25"/>
      <c r="E146" s="28"/>
      <c r="F146" s="222">
        <v>100</v>
      </c>
      <c r="G146" s="223"/>
    </row>
    <row r="147" spans="1:7" ht="15" x14ac:dyDescent="0.25">
      <c r="A147" s="224" t="s">
        <v>313</v>
      </c>
      <c r="B147" s="225"/>
      <c r="C147" s="225"/>
      <c r="D147" s="225"/>
      <c r="E147" s="225"/>
      <c r="F147" s="225"/>
      <c r="G147" s="225"/>
    </row>
    <row r="148" spans="1:7" x14ac:dyDescent="0.2">
      <c r="A148" s="25"/>
      <c r="B148" s="28"/>
      <c r="C148" s="28"/>
      <c r="D148" s="28"/>
      <c r="E148" s="28"/>
      <c r="F148" s="28"/>
      <c r="G148" s="28"/>
    </row>
    <row r="149" spans="1:7" ht="15" x14ac:dyDescent="0.25">
      <c r="A149" s="26" t="s">
        <v>27</v>
      </c>
      <c r="B149" s="28"/>
      <c r="C149" s="28"/>
      <c r="D149" s="28"/>
      <c r="E149" s="28"/>
      <c r="F149" s="222">
        <v>100</v>
      </c>
      <c r="G149" s="223"/>
    </row>
    <row r="150" spans="1:7" x14ac:dyDescent="0.2">
      <c r="A150" s="224" t="s">
        <v>314</v>
      </c>
      <c r="B150" s="225"/>
      <c r="C150" s="225"/>
      <c r="D150" s="225"/>
      <c r="E150" s="225"/>
      <c r="F150" s="225"/>
      <c r="G150" s="225"/>
    </row>
    <row r="151" spans="1:7" x14ac:dyDescent="0.2">
      <c r="A151" s="225"/>
      <c r="B151" s="225"/>
      <c r="C151" s="225"/>
      <c r="D151" s="225"/>
      <c r="E151" s="225"/>
      <c r="F151" s="225"/>
      <c r="G151" s="225"/>
    </row>
    <row r="152" spans="1:7" x14ac:dyDescent="0.2">
      <c r="A152" s="25"/>
      <c r="B152" s="28"/>
      <c r="C152" s="28"/>
      <c r="D152" s="28"/>
      <c r="E152" s="28"/>
      <c r="F152" s="28"/>
      <c r="G152" s="28"/>
    </row>
    <row r="153" spans="1:7" ht="15" x14ac:dyDescent="0.25">
      <c r="A153" s="26" t="s">
        <v>64</v>
      </c>
      <c r="B153" s="28"/>
      <c r="C153" s="28"/>
      <c r="D153" s="28"/>
      <c r="E153" s="28"/>
      <c r="F153" s="222">
        <v>1600</v>
      </c>
      <c r="G153" s="223"/>
    </row>
    <row r="154" spans="1:7" x14ac:dyDescent="0.2">
      <c r="A154" s="224" t="s">
        <v>35</v>
      </c>
      <c r="B154" s="225"/>
      <c r="C154" s="225"/>
      <c r="D154" s="225"/>
      <c r="E154" s="225"/>
      <c r="F154" s="225"/>
      <c r="G154" s="225"/>
    </row>
    <row r="155" spans="1:7" x14ac:dyDescent="0.2">
      <c r="A155" s="225"/>
      <c r="B155" s="225"/>
      <c r="C155" s="225"/>
      <c r="D155" s="225"/>
      <c r="E155" s="225"/>
      <c r="F155" s="225"/>
      <c r="G155" s="225"/>
    </row>
    <row r="156" spans="1:7" x14ac:dyDescent="0.2">
      <c r="A156" s="225"/>
      <c r="B156" s="225"/>
      <c r="C156" s="225"/>
      <c r="D156" s="225"/>
      <c r="E156" s="225"/>
      <c r="F156" s="225"/>
      <c r="G156" s="225"/>
    </row>
    <row r="157" spans="1:7" x14ac:dyDescent="0.2">
      <c r="A157" s="225"/>
      <c r="B157" s="225"/>
      <c r="C157" s="225"/>
      <c r="D157" s="225"/>
      <c r="E157" s="225"/>
      <c r="F157" s="225"/>
      <c r="G157" s="225"/>
    </row>
    <row r="158" spans="1:7" x14ac:dyDescent="0.2">
      <c r="A158" s="225"/>
      <c r="B158" s="225"/>
      <c r="C158" s="225"/>
      <c r="D158" s="225"/>
      <c r="E158" s="225"/>
      <c r="F158" s="225"/>
      <c r="G158" s="225"/>
    </row>
    <row r="159" spans="1:7" x14ac:dyDescent="0.2">
      <c r="A159" s="225"/>
      <c r="B159" s="225"/>
      <c r="C159" s="225"/>
      <c r="D159" s="225"/>
      <c r="E159" s="225"/>
      <c r="F159" s="225"/>
      <c r="G159" s="225"/>
    </row>
    <row r="160" spans="1:7" x14ac:dyDescent="0.2">
      <c r="A160" s="25"/>
      <c r="B160" s="28"/>
      <c r="C160" s="28"/>
      <c r="D160" s="28"/>
      <c r="E160" s="28"/>
      <c r="F160" s="28"/>
      <c r="G160" s="28"/>
    </row>
    <row r="161" spans="1:7" ht="15" x14ac:dyDescent="0.25">
      <c r="A161" s="26" t="s">
        <v>65</v>
      </c>
      <c r="B161" s="28"/>
      <c r="C161" s="28"/>
      <c r="D161" s="28"/>
      <c r="E161" s="28"/>
      <c r="F161" s="222">
        <v>1500</v>
      </c>
      <c r="G161" s="223"/>
    </row>
    <row r="162" spans="1:7" x14ac:dyDescent="0.2">
      <c r="A162" s="224" t="s">
        <v>36</v>
      </c>
      <c r="B162" s="225"/>
      <c r="C162" s="225"/>
      <c r="D162" s="225"/>
      <c r="E162" s="225"/>
      <c r="F162" s="225"/>
      <c r="G162" s="225"/>
    </row>
    <row r="163" spans="1:7" x14ac:dyDescent="0.2">
      <c r="A163" s="225"/>
      <c r="B163" s="225"/>
      <c r="C163" s="225"/>
      <c r="D163" s="225"/>
      <c r="E163" s="225"/>
      <c r="F163" s="225"/>
      <c r="G163" s="225"/>
    </row>
    <row r="164" spans="1:7" x14ac:dyDescent="0.2">
      <c r="A164" s="225"/>
      <c r="B164" s="225"/>
      <c r="C164" s="225"/>
      <c r="D164" s="225"/>
      <c r="E164" s="225"/>
      <c r="F164" s="225"/>
      <c r="G164" s="225"/>
    </row>
    <row r="165" spans="1:7" x14ac:dyDescent="0.2">
      <c r="A165" s="225"/>
      <c r="B165" s="225"/>
      <c r="C165" s="225"/>
      <c r="D165" s="225"/>
      <c r="E165" s="225"/>
      <c r="F165" s="225"/>
      <c r="G165" s="225"/>
    </row>
    <row r="166" spans="1:7" x14ac:dyDescent="0.2">
      <c r="A166" s="25"/>
      <c r="B166" s="28"/>
      <c r="C166" s="28"/>
      <c r="D166" s="28"/>
      <c r="E166" s="28"/>
      <c r="F166" s="28"/>
      <c r="G166" s="28"/>
    </row>
    <row r="167" spans="1:7" ht="15" x14ac:dyDescent="0.25">
      <c r="A167" s="26" t="s">
        <v>66</v>
      </c>
      <c r="B167" s="28"/>
      <c r="C167" s="28"/>
      <c r="D167" s="28"/>
      <c r="E167" s="28"/>
      <c r="F167" s="222">
        <v>50</v>
      </c>
      <c r="G167" s="223"/>
    </row>
    <row r="168" spans="1:7" x14ac:dyDescent="0.2">
      <c r="A168" s="224" t="s">
        <v>37</v>
      </c>
      <c r="B168" s="225"/>
      <c r="C168" s="225"/>
      <c r="D168" s="225"/>
      <c r="E168" s="225"/>
      <c r="F168" s="225"/>
      <c r="G168" s="225"/>
    </row>
    <row r="169" spans="1:7" x14ac:dyDescent="0.2">
      <c r="A169" s="225"/>
      <c r="B169" s="225"/>
      <c r="C169" s="225"/>
      <c r="D169" s="225"/>
      <c r="E169" s="225"/>
      <c r="F169" s="225"/>
      <c r="G169" s="225"/>
    </row>
    <row r="170" spans="1:7" x14ac:dyDescent="0.2">
      <c r="A170" s="225"/>
      <c r="B170" s="225"/>
      <c r="C170" s="225"/>
      <c r="D170" s="225"/>
      <c r="E170" s="225"/>
      <c r="F170" s="225"/>
      <c r="G170" s="225"/>
    </row>
    <row r="171" spans="1:7" x14ac:dyDescent="0.2">
      <c r="A171" s="25"/>
      <c r="B171" s="28"/>
      <c r="C171" s="28"/>
      <c r="D171" s="28"/>
      <c r="E171" s="28"/>
      <c r="F171" s="28"/>
      <c r="G171" s="28"/>
    </row>
    <row r="172" spans="1:7" ht="15" x14ac:dyDescent="0.25">
      <c r="A172" s="26" t="s">
        <v>67</v>
      </c>
      <c r="B172" s="28"/>
      <c r="C172" s="28"/>
      <c r="D172" s="28"/>
      <c r="E172" s="28"/>
      <c r="F172" s="222">
        <v>70</v>
      </c>
      <c r="G172" s="223"/>
    </row>
    <row r="173" spans="1:7" x14ac:dyDescent="0.2">
      <c r="A173" s="25" t="s">
        <v>38</v>
      </c>
      <c r="B173" s="28"/>
      <c r="C173" s="28"/>
      <c r="D173" s="28"/>
      <c r="E173" s="28"/>
      <c r="F173" s="28"/>
      <c r="G173" s="28"/>
    </row>
    <row r="174" spans="1:7" x14ac:dyDescent="0.2">
      <c r="A174" s="25"/>
      <c r="B174" s="28"/>
      <c r="C174" s="28"/>
      <c r="D174" s="28"/>
      <c r="E174" s="28"/>
      <c r="F174" s="28"/>
      <c r="G174" s="28"/>
    </row>
    <row r="175" spans="1:7" ht="15" x14ac:dyDescent="0.25">
      <c r="A175" s="26" t="s">
        <v>68</v>
      </c>
      <c r="B175" s="28"/>
      <c r="C175" s="28"/>
      <c r="D175" s="28"/>
      <c r="E175" s="28"/>
      <c r="F175" s="222">
        <v>50</v>
      </c>
      <c r="G175" s="223"/>
    </row>
    <row r="176" spans="1:7" x14ac:dyDescent="0.2">
      <c r="A176" s="224" t="s">
        <v>39</v>
      </c>
      <c r="B176" s="225"/>
      <c r="C176" s="225"/>
      <c r="D176" s="225"/>
      <c r="E176" s="225"/>
      <c r="F176" s="225"/>
      <c r="G176" s="225"/>
    </row>
    <row r="177" spans="1:8" x14ac:dyDescent="0.2">
      <c r="A177" s="225"/>
      <c r="B177" s="225"/>
      <c r="C177" s="225"/>
      <c r="D177" s="225"/>
      <c r="E177" s="225"/>
      <c r="F177" s="225"/>
      <c r="G177" s="225"/>
    </row>
    <row r="178" spans="1:8" x14ac:dyDescent="0.2">
      <c r="A178" s="225"/>
      <c r="B178" s="225"/>
      <c r="C178" s="225"/>
      <c r="D178" s="225"/>
      <c r="E178" s="225"/>
      <c r="F178" s="225"/>
      <c r="G178" s="225"/>
    </row>
    <row r="179" spans="1:8" ht="15" x14ac:dyDescent="0.25">
      <c r="A179" s="28"/>
      <c r="B179" s="29"/>
      <c r="C179" s="29"/>
      <c r="D179" s="29"/>
      <c r="E179" s="29"/>
      <c r="F179" s="29"/>
      <c r="G179" s="29"/>
    </row>
    <row r="180" spans="1:8" ht="15" x14ac:dyDescent="0.25">
      <c r="A180" s="28"/>
      <c r="B180" s="29"/>
      <c r="C180" s="29"/>
      <c r="D180" s="29"/>
      <c r="E180" s="29"/>
      <c r="F180" s="29"/>
      <c r="G180" s="29"/>
    </row>
    <row r="181" spans="1:8" ht="17.25" customHeight="1" thickBot="1" x14ac:dyDescent="0.3">
      <c r="A181" s="39" t="s">
        <v>40</v>
      </c>
      <c r="B181" s="40"/>
      <c r="C181" s="41"/>
      <c r="D181" s="42"/>
      <c r="E181" s="42"/>
      <c r="F181" s="227">
        <v>700</v>
      </c>
      <c r="G181" s="227"/>
      <c r="H181" s="54">
        <f>SUM(F182)</f>
        <v>700</v>
      </c>
    </row>
    <row r="182" spans="1:8" ht="15.75" thickTop="1" x14ac:dyDescent="0.25">
      <c r="A182" s="59" t="s">
        <v>69</v>
      </c>
      <c r="B182" s="29"/>
      <c r="C182" s="29"/>
      <c r="D182" s="29"/>
      <c r="E182" s="29"/>
      <c r="F182" s="222">
        <v>700</v>
      </c>
      <c r="G182" s="223"/>
    </row>
    <row r="183" spans="1:8" ht="15" x14ac:dyDescent="0.25">
      <c r="A183" s="25" t="s">
        <v>41</v>
      </c>
      <c r="B183" s="29"/>
      <c r="C183" s="29"/>
      <c r="D183" s="29"/>
      <c r="E183" s="29"/>
      <c r="F183" s="29"/>
      <c r="G183" s="29"/>
    </row>
    <row r="184" spans="1:8" ht="15" x14ac:dyDescent="0.25">
      <c r="A184" s="25"/>
      <c r="B184" s="29"/>
      <c r="C184" s="29"/>
      <c r="D184" s="29"/>
      <c r="E184" s="29"/>
      <c r="F184" s="29"/>
      <c r="G184" s="29"/>
    </row>
    <row r="185" spans="1:8" ht="15" x14ac:dyDescent="0.25">
      <c r="A185" s="25"/>
      <c r="B185" s="29"/>
      <c r="C185" s="29"/>
      <c r="D185" s="29"/>
      <c r="E185" s="29"/>
      <c r="F185" s="29"/>
      <c r="G185" s="29"/>
    </row>
    <row r="186" spans="1:8" ht="33" customHeight="1" thickBot="1" x14ac:dyDescent="0.3">
      <c r="A186" s="236" t="s">
        <v>42</v>
      </c>
      <c r="B186" s="237"/>
      <c r="C186" s="237"/>
      <c r="D186" s="237"/>
      <c r="E186" s="237"/>
      <c r="F186" s="227">
        <v>10</v>
      </c>
      <c r="G186" s="227"/>
      <c r="H186" s="54">
        <f>SUM(F187,F191)</f>
        <v>10</v>
      </c>
    </row>
    <row r="187" spans="1:8" ht="15.75" thickTop="1" x14ac:dyDescent="0.25">
      <c r="A187" s="59" t="s">
        <v>70</v>
      </c>
      <c r="B187" s="29"/>
      <c r="C187" s="29"/>
      <c r="D187" s="29"/>
      <c r="E187" s="29"/>
      <c r="F187" s="222">
        <v>5</v>
      </c>
      <c r="G187" s="223"/>
    </row>
    <row r="188" spans="1:8" x14ac:dyDescent="0.2">
      <c r="A188" s="224" t="s">
        <v>43</v>
      </c>
      <c r="B188" s="225"/>
      <c r="C188" s="225"/>
      <c r="D188" s="225"/>
      <c r="E188" s="225"/>
      <c r="F188" s="225"/>
      <c r="G188" s="225"/>
    </row>
    <row r="189" spans="1:8" x14ac:dyDescent="0.2">
      <c r="A189" s="225"/>
      <c r="B189" s="225"/>
      <c r="C189" s="225"/>
      <c r="D189" s="225"/>
      <c r="E189" s="225"/>
      <c r="F189" s="225"/>
      <c r="G189" s="225"/>
    </row>
    <row r="190" spans="1:8" ht="15" x14ac:dyDescent="0.25">
      <c r="A190" s="25"/>
      <c r="B190" s="29"/>
      <c r="C190" s="29"/>
      <c r="D190" s="29"/>
      <c r="E190" s="29"/>
      <c r="F190" s="29"/>
      <c r="G190" s="29"/>
    </row>
    <row r="191" spans="1:8" ht="15" x14ac:dyDescent="0.25">
      <c r="A191" s="26" t="s">
        <v>71</v>
      </c>
      <c r="B191" s="29"/>
      <c r="C191" s="29"/>
      <c r="D191" s="29"/>
      <c r="E191" s="29"/>
      <c r="F191" s="222">
        <v>5</v>
      </c>
      <c r="G191" s="223"/>
    </row>
    <row r="192" spans="1:8" x14ac:dyDescent="0.2">
      <c r="A192" s="224" t="s">
        <v>43</v>
      </c>
      <c r="B192" s="225"/>
      <c r="C192" s="225"/>
      <c r="D192" s="225"/>
      <c r="E192" s="225"/>
      <c r="F192" s="225"/>
      <c r="G192" s="225"/>
    </row>
    <row r="193" spans="1:8" x14ac:dyDescent="0.2">
      <c r="A193" s="225"/>
      <c r="B193" s="225"/>
      <c r="C193" s="225"/>
      <c r="D193" s="225"/>
      <c r="E193" s="225"/>
      <c r="F193" s="225"/>
      <c r="G193" s="225"/>
    </row>
    <row r="194" spans="1:8" ht="15" x14ac:dyDescent="0.25">
      <c r="A194" s="25"/>
      <c r="B194" s="29"/>
      <c r="C194" s="29"/>
      <c r="D194" s="29"/>
      <c r="E194" s="29"/>
      <c r="F194" s="29"/>
      <c r="G194" s="29"/>
    </row>
    <row r="195" spans="1:8" ht="15" x14ac:dyDescent="0.25">
      <c r="A195" s="25"/>
      <c r="B195" s="29"/>
      <c r="C195" s="29"/>
      <c r="D195" s="29"/>
      <c r="E195" s="29"/>
      <c r="F195" s="29"/>
      <c r="G195" s="29"/>
    </row>
    <row r="196" spans="1:8" ht="21.75" customHeight="1" thickBot="1" x14ac:dyDescent="0.3">
      <c r="A196" s="39" t="s">
        <v>44</v>
      </c>
      <c r="B196" s="60"/>
      <c r="C196" s="60"/>
      <c r="D196" s="60"/>
      <c r="E196" s="60"/>
      <c r="F196" s="227">
        <v>65</v>
      </c>
      <c r="G196" s="227"/>
      <c r="H196" s="54">
        <f>SUM(F197,F200)</f>
        <v>65</v>
      </c>
    </row>
    <row r="197" spans="1:8" ht="15.75" thickTop="1" x14ac:dyDescent="0.25">
      <c r="A197" s="59" t="s">
        <v>72</v>
      </c>
      <c r="B197" s="29"/>
      <c r="C197" s="29"/>
      <c r="D197" s="29"/>
      <c r="E197" s="29"/>
      <c r="F197" s="222">
        <v>50</v>
      </c>
      <c r="G197" s="223"/>
    </row>
    <row r="198" spans="1:8" ht="15" x14ac:dyDescent="0.25">
      <c r="A198" s="25" t="s">
        <v>45</v>
      </c>
      <c r="B198" s="29"/>
      <c r="C198" s="29"/>
      <c r="D198" s="29"/>
      <c r="E198" s="29"/>
      <c r="F198" s="29"/>
      <c r="G198" s="29"/>
    </row>
    <row r="199" spans="1:8" ht="15" x14ac:dyDescent="0.25">
      <c r="A199" s="25"/>
      <c r="B199" s="29"/>
      <c r="C199" s="29"/>
      <c r="D199" s="29"/>
      <c r="E199" s="29"/>
      <c r="F199" s="29"/>
      <c r="G199" s="29"/>
    </row>
    <row r="200" spans="1:8" ht="15" x14ac:dyDescent="0.25">
      <c r="A200" s="26" t="s">
        <v>73</v>
      </c>
      <c r="B200" s="29"/>
      <c r="C200" s="29"/>
      <c r="D200" s="29"/>
      <c r="E200" s="29"/>
      <c r="F200" s="222">
        <v>15</v>
      </c>
      <c r="G200" s="223"/>
    </row>
    <row r="201" spans="1:8" ht="15" x14ac:dyDescent="0.25">
      <c r="A201" s="25" t="s">
        <v>46</v>
      </c>
      <c r="B201" s="29"/>
      <c r="C201" s="29"/>
      <c r="D201" s="29"/>
      <c r="E201" s="29"/>
      <c r="F201" s="29"/>
      <c r="G201" s="29"/>
    </row>
    <row r="202" spans="1:8" ht="15" x14ac:dyDescent="0.25">
      <c r="A202" s="25"/>
      <c r="B202" s="29"/>
      <c r="C202" s="29"/>
      <c r="D202" s="29"/>
      <c r="E202" s="29"/>
      <c r="F202" s="29"/>
      <c r="G202" s="29"/>
    </row>
    <row r="203" spans="1:8" ht="15" x14ac:dyDescent="0.25">
      <c r="A203" s="25"/>
      <c r="B203" s="29"/>
      <c r="C203" s="29"/>
      <c r="D203" s="29"/>
      <c r="E203" s="29"/>
      <c r="F203" s="29"/>
      <c r="G203" s="29"/>
    </row>
    <row r="204" spans="1:8" ht="33" customHeight="1" thickBot="1" x14ac:dyDescent="0.3">
      <c r="A204" s="236" t="s">
        <v>47</v>
      </c>
      <c r="B204" s="237"/>
      <c r="C204" s="237"/>
      <c r="D204" s="237"/>
      <c r="E204" s="237"/>
      <c r="F204" s="227">
        <v>194</v>
      </c>
      <c r="G204" s="227"/>
      <c r="H204" s="54">
        <f>SUM(F205)</f>
        <v>194</v>
      </c>
    </row>
    <row r="205" spans="1:8" ht="15.75" thickTop="1" x14ac:dyDescent="0.25">
      <c r="A205" s="59" t="s">
        <v>74</v>
      </c>
      <c r="B205" s="29"/>
      <c r="C205" s="29"/>
      <c r="D205" s="29"/>
      <c r="E205" s="29"/>
      <c r="F205" s="222">
        <v>194</v>
      </c>
      <c r="G205" s="223"/>
    </row>
    <row r="206" spans="1:8" x14ac:dyDescent="0.2">
      <c r="A206" s="224" t="s">
        <v>315</v>
      </c>
      <c r="B206" s="225"/>
      <c r="C206" s="225"/>
      <c r="D206" s="225"/>
      <c r="E206" s="225"/>
      <c r="F206" s="225"/>
      <c r="G206" s="225"/>
    </row>
    <row r="207" spans="1:8" ht="12" customHeight="1" x14ac:dyDescent="0.2">
      <c r="A207" s="225"/>
      <c r="B207" s="225"/>
      <c r="C207" s="225"/>
      <c r="D207" s="225"/>
      <c r="E207" s="225"/>
      <c r="F207" s="225"/>
      <c r="G207" s="225"/>
    </row>
    <row r="208" spans="1:8" x14ac:dyDescent="0.2">
      <c r="A208" s="25"/>
    </row>
  </sheetData>
  <mergeCells count="75">
    <mergeCell ref="A57:G59"/>
    <mergeCell ref="F73:G73"/>
    <mergeCell ref="A74:G77"/>
    <mergeCell ref="F79:G79"/>
    <mergeCell ref="A80:G83"/>
    <mergeCell ref="F61:G61"/>
    <mergeCell ref="A62:G66"/>
    <mergeCell ref="F68:G68"/>
    <mergeCell ref="A69:G69"/>
    <mergeCell ref="A46:G49"/>
    <mergeCell ref="F52:G52"/>
    <mergeCell ref="F53:G53"/>
    <mergeCell ref="F37:G37"/>
    <mergeCell ref="A38:G39"/>
    <mergeCell ref="F40:G40"/>
    <mergeCell ref="A42:G43"/>
    <mergeCell ref="A192:G193"/>
    <mergeCell ref="F196:G196"/>
    <mergeCell ref="F197:G197"/>
    <mergeCell ref="F200:G200"/>
    <mergeCell ref="A204:E204"/>
    <mergeCell ref="F204:G204"/>
    <mergeCell ref="F186:G186"/>
    <mergeCell ref="F187:G187"/>
    <mergeCell ref="A186:E186"/>
    <mergeCell ref="A188:G189"/>
    <mergeCell ref="F191:G191"/>
    <mergeCell ref="F100:G100"/>
    <mergeCell ref="A101:G103"/>
    <mergeCell ref="F105:G105"/>
    <mergeCell ref="F182:G182"/>
    <mergeCell ref="A147:G147"/>
    <mergeCell ref="F149:G149"/>
    <mergeCell ref="A150:G151"/>
    <mergeCell ref="F153:G153"/>
    <mergeCell ref="A154:G159"/>
    <mergeCell ref="F161:G161"/>
    <mergeCell ref="A162:G165"/>
    <mergeCell ref="F167:G167"/>
    <mergeCell ref="A168:G170"/>
    <mergeCell ref="F110:G110"/>
    <mergeCell ref="A111:G113"/>
    <mergeCell ref="F115:G115"/>
    <mergeCell ref="F91:G91"/>
    <mergeCell ref="A92:G94"/>
    <mergeCell ref="F96:G96"/>
    <mergeCell ref="A97:XFD98"/>
    <mergeCell ref="A15:C15"/>
    <mergeCell ref="F18:G18"/>
    <mergeCell ref="A20:G20"/>
    <mergeCell ref="F19:G19"/>
    <mergeCell ref="F85:G85"/>
    <mergeCell ref="A54:G54"/>
    <mergeCell ref="F56:G56"/>
    <mergeCell ref="F22:G22"/>
    <mergeCell ref="A23:G29"/>
    <mergeCell ref="F31:G31"/>
    <mergeCell ref="A32:G35"/>
    <mergeCell ref="F45:G45"/>
    <mergeCell ref="F205:G205"/>
    <mergeCell ref="A206:G207"/>
    <mergeCell ref="F1:G1"/>
    <mergeCell ref="F172:G172"/>
    <mergeCell ref="F175:G175"/>
    <mergeCell ref="A176:G178"/>
    <mergeCell ref="F181:G181"/>
    <mergeCell ref="F123:G123"/>
    <mergeCell ref="A124:G140"/>
    <mergeCell ref="A141:G144"/>
    <mergeCell ref="F146:G146"/>
    <mergeCell ref="A116:G117"/>
    <mergeCell ref="F119:G119"/>
    <mergeCell ref="A120:G121"/>
    <mergeCell ref="A106:G108"/>
    <mergeCell ref="A86:G89"/>
  </mergeCells>
  <pageMargins left="0.70866141732283472" right="0.70866141732283472" top="0.78740157480314965" bottom="0.78740157480314965" header="0.31496062992125984" footer="0.31496062992125984"/>
  <pageSetup paperSize="9" scale="66" firstPageNumber="25"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98"/>
  <sheetViews>
    <sheetView view="pageBreakPreview" topLeftCell="A271" zoomScaleNormal="100" zoomScaleSheetLayoutView="100" workbookViewId="0">
      <selection activeCell="O16" sqref="O1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8.28515625" style="1" customWidth="1"/>
    <col min="8" max="8" width="13.28515625" style="1" bestFit="1" customWidth="1"/>
    <col min="9" max="11" width="9.140625" style="1"/>
    <col min="12" max="12" width="13.28515625" style="1" customWidth="1"/>
    <col min="13" max="16384" width="9.140625" style="1"/>
  </cols>
  <sheetData>
    <row r="1" spans="1:7" ht="23.25" x14ac:dyDescent="0.35">
      <c r="A1" s="61" t="s">
        <v>75</v>
      </c>
      <c r="F1" s="226" t="s">
        <v>76</v>
      </c>
      <c r="G1" s="226"/>
    </row>
    <row r="3" spans="1:7" x14ac:dyDescent="0.2">
      <c r="A3" s="25" t="s">
        <v>1</v>
      </c>
      <c r="B3" s="25" t="s">
        <v>48</v>
      </c>
    </row>
    <row r="4" spans="1:7" x14ac:dyDescent="0.2">
      <c r="B4" s="25" t="s">
        <v>49</v>
      </c>
    </row>
    <row r="5" spans="1:7" s="2" customFormat="1" ht="13.5" thickBot="1" x14ac:dyDescent="0.25">
      <c r="A5" s="18"/>
      <c r="B5" s="18"/>
      <c r="D5" s="4"/>
      <c r="E5" s="4"/>
      <c r="F5" s="4"/>
      <c r="G5" s="2" t="s">
        <v>9</v>
      </c>
    </row>
    <row r="6" spans="1:7" s="2" customFormat="1" ht="39.75" thickTop="1" thickBot="1" x14ac:dyDescent="0.25">
      <c r="A6" s="43" t="s">
        <v>2</v>
      </c>
      <c r="B6" s="44" t="s">
        <v>3</v>
      </c>
      <c r="C6" s="45" t="s">
        <v>4</v>
      </c>
      <c r="D6" s="46" t="s">
        <v>5</v>
      </c>
      <c r="E6" s="46" t="s">
        <v>6</v>
      </c>
      <c r="F6" s="46" t="s">
        <v>7</v>
      </c>
      <c r="G6" s="47" t="s">
        <v>8</v>
      </c>
    </row>
    <row r="7" spans="1:7" s="5" customFormat="1" ht="12.75" thickTop="1" thickBot="1" x14ac:dyDescent="0.25">
      <c r="A7" s="48">
        <v>1</v>
      </c>
      <c r="B7" s="49">
        <v>2</v>
      </c>
      <c r="C7" s="49">
        <v>3</v>
      </c>
      <c r="D7" s="50">
        <v>4</v>
      </c>
      <c r="E7" s="50">
        <v>5</v>
      </c>
      <c r="F7" s="50">
        <v>6</v>
      </c>
      <c r="G7" s="51" t="s">
        <v>16</v>
      </c>
    </row>
    <row r="8" spans="1:7" ht="15" thickTop="1" x14ac:dyDescent="0.2">
      <c r="A8" s="21">
        <v>2143</v>
      </c>
      <c r="B8" s="22">
        <v>51</v>
      </c>
      <c r="C8" s="8" t="s">
        <v>11</v>
      </c>
      <c r="D8" s="9">
        <v>6025</v>
      </c>
      <c r="E8" s="9">
        <v>4525</v>
      </c>
      <c r="F8" s="9">
        <v>5900</v>
      </c>
      <c r="G8" s="10">
        <f t="shared" ref="G8:G28" si="0">F8/D8*100</f>
        <v>97.925311203319495</v>
      </c>
    </row>
    <row r="9" spans="1:7" x14ac:dyDescent="0.2">
      <c r="A9" s="21">
        <v>2143</v>
      </c>
      <c r="B9" s="22">
        <v>52</v>
      </c>
      <c r="C9" s="14" t="s">
        <v>13</v>
      </c>
      <c r="D9" s="9">
        <v>5199</v>
      </c>
      <c r="E9" s="9">
        <v>6464</v>
      </c>
      <c r="F9" s="9">
        <v>7096</v>
      </c>
      <c r="G9" s="10">
        <f t="shared" si="0"/>
        <v>136.48778611271399</v>
      </c>
    </row>
    <row r="10" spans="1:7" ht="28.5" x14ac:dyDescent="0.2">
      <c r="A10" s="21">
        <v>2143</v>
      </c>
      <c r="B10" s="22">
        <v>53</v>
      </c>
      <c r="C10" s="14" t="s">
        <v>14</v>
      </c>
      <c r="D10" s="9">
        <v>800</v>
      </c>
      <c r="E10" s="9">
        <v>1035</v>
      </c>
      <c r="F10" s="9">
        <v>1100</v>
      </c>
      <c r="G10" s="10">
        <f t="shared" si="0"/>
        <v>137.5</v>
      </c>
    </row>
    <row r="11" spans="1:7" x14ac:dyDescent="0.2">
      <c r="A11" s="21">
        <v>2143</v>
      </c>
      <c r="B11" s="22">
        <v>56</v>
      </c>
      <c r="C11" s="14" t="s">
        <v>78</v>
      </c>
      <c r="D11" s="9">
        <v>3795</v>
      </c>
      <c r="E11" s="9">
        <v>3795</v>
      </c>
      <c r="F11" s="9">
        <v>4235</v>
      </c>
      <c r="G11" s="10"/>
    </row>
    <row r="12" spans="1:7" x14ac:dyDescent="0.2">
      <c r="A12" s="21">
        <v>2144</v>
      </c>
      <c r="B12" s="22">
        <v>51</v>
      </c>
      <c r="C12" s="14" t="s">
        <v>11</v>
      </c>
      <c r="D12" s="9">
        <v>1100</v>
      </c>
      <c r="E12" s="9">
        <v>1030</v>
      </c>
      <c r="F12" s="9">
        <v>1200</v>
      </c>
      <c r="G12" s="10">
        <f t="shared" si="0"/>
        <v>109.09090909090908</v>
      </c>
    </row>
    <row r="13" spans="1:7" ht="28.5" x14ac:dyDescent="0.2">
      <c r="A13" s="21">
        <v>2144</v>
      </c>
      <c r="B13" s="22">
        <v>53</v>
      </c>
      <c r="C13" s="14" t="s">
        <v>14</v>
      </c>
      <c r="D13" s="9">
        <v>350</v>
      </c>
      <c r="E13" s="9">
        <v>506</v>
      </c>
      <c r="F13" s="9">
        <v>350</v>
      </c>
      <c r="G13" s="10">
        <f t="shared" si="0"/>
        <v>100</v>
      </c>
    </row>
    <row r="14" spans="1:7" x14ac:dyDescent="0.2">
      <c r="A14" s="21">
        <v>2144</v>
      </c>
      <c r="B14" s="22">
        <v>54</v>
      </c>
      <c r="C14" s="8" t="s">
        <v>15</v>
      </c>
      <c r="D14" s="9">
        <v>50</v>
      </c>
      <c r="E14" s="9">
        <v>0</v>
      </c>
      <c r="F14" s="9">
        <v>25</v>
      </c>
      <c r="G14" s="10">
        <f t="shared" si="0"/>
        <v>50</v>
      </c>
    </row>
    <row r="15" spans="1:7" x14ac:dyDescent="0.2">
      <c r="A15" s="21">
        <v>3326</v>
      </c>
      <c r="B15" s="22">
        <v>63</v>
      </c>
      <c r="C15" s="8" t="s">
        <v>79</v>
      </c>
      <c r="D15" s="9">
        <v>1500</v>
      </c>
      <c r="E15" s="9">
        <v>1240</v>
      </c>
      <c r="F15" s="9">
        <v>0</v>
      </c>
      <c r="G15" s="10">
        <f t="shared" si="0"/>
        <v>0</v>
      </c>
    </row>
    <row r="16" spans="1:7" x14ac:dyDescent="0.2">
      <c r="A16" s="21">
        <v>3341</v>
      </c>
      <c r="B16" s="22">
        <v>51</v>
      </c>
      <c r="C16" s="14" t="s">
        <v>11</v>
      </c>
      <c r="D16" s="9">
        <v>3900</v>
      </c>
      <c r="E16" s="9">
        <v>3900</v>
      </c>
      <c r="F16" s="9">
        <v>3000</v>
      </c>
      <c r="G16" s="10">
        <f t="shared" si="0"/>
        <v>76.923076923076934</v>
      </c>
    </row>
    <row r="17" spans="1:8" x14ac:dyDescent="0.2">
      <c r="A17" s="21">
        <v>3349</v>
      </c>
      <c r="B17" s="22">
        <v>51</v>
      </c>
      <c r="C17" s="14" t="s">
        <v>11</v>
      </c>
      <c r="D17" s="9">
        <v>6900</v>
      </c>
      <c r="E17" s="9">
        <v>7200</v>
      </c>
      <c r="F17" s="9">
        <v>7200</v>
      </c>
      <c r="G17" s="10">
        <f t="shared" si="0"/>
        <v>104.34782608695652</v>
      </c>
    </row>
    <row r="18" spans="1:8" x14ac:dyDescent="0.2">
      <c r="A18" s="21">
        <v>5272</v>
      </c>
      <c r="B18" s="22">
        <v>51</v>
      </c>
      <c r="C18" s="14" t="s">
        <v>11</v>
      </c>
      <c r="D18" s="9">
        <v>100</v>
      </c>
      <c r="E18" s="9">
        <v>100</v>
      </c>
      <c r="F18" s="9">
        <v>100</v>
      </c>
      <c r="G18" s="10">
        <f t="shared" si="0"/>
        <v>100</v>
      </c>
    </row>
    <row r="19" spans="1:8" x14ac:dyDescent="0.2">
      <c r="A19" s="21">
        <v>5273</v>
      </c>
      <c r="B19" s="22">
        <v>51</v>
      </c>
      <c r="C19" s="14" t="s">
        <v>11</v>
      </c>
      <c r="D19" s="9">
        <v>672</v>
      </c>
      <c r="E19" s="9">
        <v>1097</v>
      </c>
      <c r="F19" s="9">
        <v>562</v>
      </c>
      <c r="G19" s="10">
        <f t="shared" si="0"/>
        <v>83.63095238095238</v>
      </c>
    </row>
    <row r="20" spans="1:8" x14ac:dyDescent="0.2">
      <c r="A20" s="21">
        <v>5273</v>
      </c>
      <c r="B20" s="22">
        <v>52</v>
      </c>
      <c r="C20" s="14" t="s">
        <v>13</v>
      </c>
      <c r="D20" s="9">
        <v>200</v>
      </c>
      <c r="E20" s="9">
        <v>200</v>
      </c>
      <c r="F20" s="9">
        <v>200</v>
      </c>
      <c r="G20" s="10">
        <f t="shared" si="0"/>
        <v>100</v>
      </c>
    </row>
    <row r="21" spans="1:8" x14ac:dyDescent="0.2">
      <c r="A21" s="66"/>
      <c r="B21" s="65" t="s">
        <v>82</v>
      </c>
      <c r="C21" s="14"/>
      <c r="D21" s="9"/>
      <c r="E21" s="9"/>
      <c r="F21" s="9"/>
      <c r="G21" s="10"/>
    </row>
    <row r="22" spans="1:8" x14ac:dyDescent="0.2">
      <c r="A22" s="21">
        <v>5273</v>
      </c>
      <c r="B22" s="22">
        <v>59</v>
      </c>
      <c r="C22" s="14" t="s">
        <v>77</v>
      </c>
      <c r="D22" s="9">
        <v>6000</v>
      </c>
      <c r="E22" s="9">
        <v>5029</v>
      </c>
      <c r="F22" s="9">
        <v>6000</v>
      </c>
      <c r="G22" s="10">
        <f t="shared" si="0"/>
        <v>100</v>
      </c>
    </row>
    <row r="23" spans="1:8" x14ac:dyDescent="0.2">
      <c r="A23" s="21"/>
      <c r="B23" s="65" t="s">
        <v>83</v>
      </c>
      <c r="C23" s="14"/>
      <c r="D23" s="9"/>
      <c r="E23" s="9"/>
      <c r="F23" s="9"/>
      <c r="G23" s="10"/>
    </row>
    <row r="24" spans="1:8" ht="28.5" x14ac:dyDescent="0.2">
      <c r="A24" s="21">
        <v>5512</v>
      </c>
      <c r="B24" s="22">
        <v>53</v>
      </c>
      <c r="C24" s="14" t="s">
        <v>14</v>
      </c>
      <c r="D24" s="9">
        <v>6000</v>
      </c>
      <c r="E24" s="9">
        <v>7450</v>
      </c>
      <c r="F24" s="9">
        <v>5000</v>
      </c>
      <c r="G24" s="10">
        <f t="shared" si="0"/>
        <v>83.333333333333343</v>
      </c>
    </row>
    <row r="25" spans="1:8" x14ac:dyDescent="0.2">
      <c r="A25" s="21">
        <v>5529</v>
      </c>
      <c r="B25" s="22">
        <v>51</v>
      </c>
      <c r="C25" s="14" t="s">
        <v>11</v>
      </c>
      <c r="D25" s="9">
        <v>100</v>
      </c>
      <c r="E25" s="9">
        <v>100</v>
      </c>
      <c r="F25" s="9">
        <v>40</v>
      </c>
      <c r="G25" s="10">
        <f t="shared" si="0"/>
        <v>40</v>
      </c>
    </row>
    <row r="26" spans="1:8" x14ac:dyDescent="0.2">
      <c r="A26" s="21">
        <v>6172</v>
      </c>
      <c r="B26" s="22">
        <v>51</v>
      </c>
      <c r="C26" s="14" t="s">
        <v>11</v>
      </c>
      <c r="D26" s="9">
        <v>3800</v>
      </c>
      <c r="E26" s="9">
        <v>3650</v>
      </c>
      <c r="F26" s="9">
        <v>3500</v>
      </c>
      <c r="G26" s="10">
        <f t="shared" si="0"/>
        <v>92.10526315789474</v>
      </c>
    </row>
    <row r="27" spans="1:8" ht="15" thickBot="1" x14ac:dyDescent="0.25">
      <c r="A27" s="23">
        <v>6409</v>
      </c>
      <c r="B27" s="24">
        <v>51</v>
      </c>
      <c r="C27" s="14" t="s">
        <v>11</v>
      </c>
      <c r="D27" s="11">
        <v>5400</v>
      </c>
      <c r="E27" s="11">
        <v>5400</v>
      </c>
      <c r="F27" s="11">
        <v>5400</v>
      </c>
      <c r="G27" s="12">
        <f t="shared" si="0"/>
        <v>100</v>
      </c>
    </row>
    <row r="28" spans="1:8" s="16" customFormat="1" ht="16.5" thickTop="1" thickBot="1" x14ac:dyDescent="0.3">
      <c r="A28" s="229" t="s">
        <v>12</v>
      </c>
      <c r="B28" s="230"/>
      <c r="C28" s="231"/>
      <c r="D28" s="52">
        <f>SUM(D8:D27)</f>
        <v>51891</v>
      </c>
      <c r="E28" s="52">
        <f t="shared" ref="E28:F28" si="1">SUM(E8:E27)</f>
        <v>52721</v>
      </c>
      <c r="F28" s="52">
        <f t="shared" si="1"/>
        <v>50908</v>
      </c>
      <c r="G28" s="53">
        <f t="shared" si="0"/>
        <v>98.105644524098594</v>
      </c>
    </row>
    <row r="29" spans="1:8" ht="15" thickTop="1" x14ac:dyDescent="0.2"/>
    <row r="30" spans="1:8" ht="15" x14ac:dyDescent="0.25">
      <c r="A30" s="27" t="s">
        <v>17</v>
      </c>
    </row>
    <row r="31" spans="1:8" ht="15.75" thickBot="1" x14ac:dyDescent="0.3">
      <c r="A31" s="39" t="s">
        <v>80</v>
      </c>
      <c r="B31" s="40"/>
      <c r="C31" s="41"/>
      <c r="D31" s="42"/>
      <c r="E31" s="42"/>
      <c r="F31" s="227">
        <v>5900</v>
      </c>
      <c r="G31" s="227"/>
      <c r="H31" s="54">
        <f>SUM(F32,F38,F47,F98)</f>
        <v>5900</v>
      </c>
    </row>
    <row r="32" spans="1:8" ht="15.75" thickTop="1" x14ac:dyDescent="0.25">
      <c r="A32" s="26" t="s">
        <v>22</v>
      </c>
      <c r="F32" s="222">
        <v>200</v>
      </c>
      <c r="G32" s="223"/>
    </row>
    <row r="33" spans="1:7" x14ac:dyDescent="0.2">
      <c r="A33" s="224" t="s">
        <v>84</v>
      </c>
      <c r="B33" s="225"/>
      <c r="C33" s="225"/>
      <c r="D33" s="225"/>
      <c r="E33" s="225"/>
      <c r="F33" s="225"/>
      <c r="G33" s="225"/>
    </row>
    <row r="34" spans="1:7" x14ac:dyDescent="0.2">
      <c r="A34" s="225"/>
      <c r="B34" s="225"/>
      <c r="C34" s="225"/>
      <c r="D34" s="225"/>
      <c r="E34" s="225"/>
      <c r="F34" s="225"/>
      <c r="G34" s="225"/>
    </row>
    <row r="35" spans="1:7" x14ac:dyDescent="0.2">
      <c r="A35" s="225"/>
      <c r="B35" s="225"/>
      <c r="C35" s="225"/>
      <c r="D35" s="225"/>
      <c r="E35" s="225"/>
      <c r="F35" s="225"/>
      <c r="G35" s="225"/>
    </row>
    <row r="36" spans="1:7" x14ac:dyDescent="0.2">
      <c r="A36" s="228"/>
      <c r="B36" s="228"/>
      <c r="C36" s="228"/>
      <c r="D36" s="228"/>
      <c r="E36" s="228"/>
      <c r="F36" s="228"/>
      <c r="G36" s="228"/>
    </row>
    <row r="38" spans="1:7" ht="15" x14ac:dyDescent="0.25">
      <c r="A38" s="26" t="s">
        <v>23</v>
      </c>
      <c r="F38" s="222">
        <v>850</v>
      </c>
      <c r="G38" s="223"/>
    </row>
    <row r="39" spans="1:7" x14ac:dyDescent="0.2">
      <c r="A39" s="224" t="s">
        <v>514</v>
      </c>
      <c r="B39" s="225"/>
      <c r="C39" s="225"/>
      <c r="D39" s="225"/>
      <c r="E39" s="225"/>
      <c r="F39" s="225"/>
      <c r="G39" s="225"/>
    </row>
    <row r="40" spans="1:7" x14ac:dyDescent="0.2">
      <c r="A40" s="225"/>
      <c r="B40" s="225"/>
      <c r="C40" s="225"/>
      <c r="D40" s="225"/>
      <c r="E40" s="225"/>
      <c r="F40" s="225"/>
      <c r="G40" s="225"/>
    </row>
    <row r="41" spans="1:7" x14ac:dyDescent="0.2">
      <c r="A41" s="225"/>
      <c r="B41" s="225"/>
      <c r="C41" s="225"/>
      <c r="D41" s="225"/>
      <c r="E41" s="225"/>
      <c r="F41" s="225"/>
      <c r="G41" s="225"/>
    </row>
    <row r="42" spans="1:7" x14ac:dyDescent="0.2">
      <c r="A42" s="225"/>
      <c r="B42" s="225"/>
      <c r="C42" s="225"/>
      <c r="D42" s="225"/>
      <c r="E42" s="225"/>
      <c r="F42" s="225"/>
      <c r="G42" s="225"/>
    </row>
    <row r="43" spans="1:7" x14ac:dyDescent="0.2">
      <c r="A43" s="225"/>
      <c r="B43" s="225"/>
      <c r="C43" s="225"/>
      <c r="D43" s="225"/>
      <c r="E43" s="225"/>
      <c r="F43" s="225"/>
      <c r="G43" s="225"/>
    </row>
    <row r="44" spans="1:7" x14ac:dyDescent="0.2">
      <c r="A44" s="225"/>
      <c r="B44" s="225"/>
      <c r="C44" s="225"/>
      <c r="D44" s="225"/>
      <c r="E44" s="225"/>
      <c r="F44" s="225"/>
      <c r="G44" s="225"/>
    </row>
    <row r="45" spans="1:7" x14ac:dyDescent="0.2">
      <c r="A45" s="225"/>
      <c r="B45" s="225"/>
      <c r="C45" s="225"/>
      <c r="D45" s="225"/>
      <c r="E45" s="225"/>
      <c r="F45" s="225"/>
      <c r="G45" s="225"/>
    </row>
    <row r="46" spans="1:7" ht="15" x14ac:dyDescent="0.25">
      <c r="A46" s="26"/>
    </row>
    <row r="47" spans="1:7" ht="15" x14ac:dyDescent="0.25">
      <c r="A47" s="26" t="s">
        <v>25</v>
      </c>
      <c r="F47" s="222">
        <v>4835</v>
      </c>
      <c r="G47" s="223"/>
    </row>
    <row r="48" spans="1:7" x14ac:dyDescent="0.2">
      <c r="A48" s="224" t="s">
        <v>86</v>
      </c>
      <c r="B48" s="225"/>
      <c r="C48" s="225"/>
      <c r="D48" s="225"/>
      <c r="E48" s="225"/>
      <c r="F48" s="225"/>
      <c r="G48" s="225"/>
    </row>
    <row r="49" spans="1:7" x14ac:dyDescent="0.2">
      <c r="A49" s="225"/>
      <c r="B49" s="225"/>
      <c r="C49" s="225"/>
      <c r="D49" s="225"/>
      <c r="E49" s="225"/>
      <c r="F49" s="225"/>
      <c r="G49" s="225"/>
    </row>
    <row r="50" spans="1:7" x14ac:dyDescent="0.2">
      <c r="A50" s="225"/>
      <c r="B50" s="225"/>
      <c r="C50" s="225"/>
      <c r="D50" s="225"/>
      <c r="E50" s="225"/>
      <c r="F50" s="225"/>
      <c r="G50" s="225"/>
    </row>
    <row r="51" spans="1:7" x14ac:dyDescent="0.2">
      <c r="A51" s="225"/>
      <c r="B51" s="225"/>
      <c r="C51" s="225"/>
      <c r="D51" s="225"/>
      <c r="E51" s="225"/>
      <c r="F51" s="225"/>
      <c r="G51" s="225"/>
    </row>
    <row r="52" spans="1:7" x14ac:dyDescent="0.2">
      <c r="A52" s="225"/>
      <c r="B52" s="225"/>
      <c r="C52" s="225"/>
      <c r="D52" s="225"/>
      <c r="E52" s="225"/>
      <c r="F52" s="225"/>
      <c r="G52" s="225"/>
    </row>
    <row r="53" spans="1:7" x14ac:dyDescent="0.2">
      <c r="A53" s="225"/>
      <c r="B53" s="225"/>
      <c r="C53" s="225"/>
      <c r="D53" s="225"/>
      <c r="E53" s="225"/>
      <c r="F53" s="225"/>
      <c r="G53" s="225"/>
    </row>
    <row r="54" spans="1:7" x14ac:dyDescent="0.2">
      <c r="A54" s="225"/>
      <c r="B54" s="225"/>
      <c r="C54" s="225"/>
      <c r="D54" s="225"/>
      <c r="E54" s="225"/>
      <c r="F54" s="225"/>
      <c r="G54" s="225"/>
    </row>
    <row r="55" spans="1:7" x14ac:dyDescent="0.2">
      <c r="A55" s="225"/>
      <c r="B55" s="225"/>
      <c r="C55" s="225"/>
      <c r="D55" s="225"/>
      <c r="E55" s="225"/>
      <c r="F55" s="225"/>
      <c r="G55" s="225"/>
    </row>
    <row r="56" spans="1:7" x14ac:dyDescent="0.2">
      <c r="A56" s="225"/>
      <c r="B56" s="225"/>
      <c r="C56" s="225"/>
      <c r="D56" s="225"/>
      <c r="E56" s="225"/>
      <c r="F56" s="225"/>
      <c r="G56" s="225"/>
    </row>
    <row r="57" spans="1:7" x14ac:dyDescent="0.2">
      <c r="A57" s="225"/>
      <c r="B57" s="225"/>
      <c r="C57" s="225"/>
      <c r="D57" s="225"/>
      <c r="E57" s="225"/>
      <c r="F57" s="225"/>
      <c r="G57" s="225"/>
    </row>
    <row r="58" spans="1:7" x14ac:dyDescent="0.2">
      <c r="A58" s="225"/>
      <c r="B58" s="225"/>
      <c r="C58" s="225"/>
      <c r="D58" s="225"/>
      <c r="E58" s="225"/>
      <c r="F58" s="225"/>
      <c r="G58" s="225"/>
    </row>
    <row r="59" spans="1:7" x14ac:dyDescent="0.2">
      <c r="A59" s="225"/>
      <c r="B59" s="225"/>
      <c r="C59" s="225"/>
      <c r="D59" s="225"/>
      <c r="E59" s="225"/>
      <c r="F59" s="225"/>
      <c r="G59" s="225"/>
    </row>
    <row r="60" spans="1:7" x14ac:dyDescent="0.2">
      <c r="A60" s="225"/>
      <c r="B60" s="225"/>
      <c r="C60" s="225"/>
      <c r="D60" s="225"/>
      <c r="E60" s="225"/>
      <c r="F60" s="225"/>
      <c r="G60" s="225"/>
    </row>
    <row r="61" spans="1:7" x14ac:dyDescent="0.2">
      <c r="A61" s="225"/>
      <c r="B61" s="225"/>
      <c r="C61" s="225"/>
      <c r="D61" s="225"/>
      <c r="E61" s="225"/>
      <c r="F61" s="225"/>
      <c r="G61" s="225"/>
    </row>
    <row r="62" spans="1:7" x14ac:dyDescent="0.2">
      <c r="A62" s="225"/>
      <c r="B62" s="225"/>
      <c r="C62" s="225"/>
      <c r="D62" s="225"/>
      <c r="E62" s="225"/>
      <c r="F62" s="225"/>
      <c r="G62" s="225"/>
    </row>
    <row r="63" spans="1:7" x14ac:dyDescent="0.2">
      <c r="A63" s="225"/>
      <c r="B63" s="225"/>
      <c r="C63" s="225"/>
      <c r="D63" s="225"/>
      <c r="E63" s="225"/>
      <c r="F63" s="225"/>
      <c r="G63" s="225"/>
    </row>
    <row r="64" spans="1:7" x14ac:dyDescent="0.2">
      <c r="A64" s="225"/>
      <c r="B64" s="225"/>
      <c r="C64" s="225"/>
      <c r="D64" s="225"/>
      <c r="E64" s="225"/>
      <c r="F64" s="225"/>
      <c r="G64" s="225"/>
    </row>
    <row r="65" spans="1:7" x14ac:dyDescent="0.2">
      <c r="A65" s="225"/>
      <c r="B65" s="225"/>
      <c r="C65" s="225"/>
      <c r="D65" s="225"/>
      <c r="E65" s="225"/>
      <c r="F65" s="225"/>
      <c r="G65" s="225"/>
    </row>
    <row r="66" spans="1:7" x14ac:dyDescent="0.2">
      <c r="A66" s="225"/>
      <c r="B66" s="225"/>
      <c r="C66" s="225"/>
      <c r="D66" s="225"/>
      <c r="E66" s="225"/>
      <c r="F66" s="225"/>
      <c r="G66" s="225"/>
    </row>
    <row r="67" spans="1:7" x14ac:dyDescent="0.2">
      <c r="A67" s="225"/>
      <c r="B67" s="225"/>
      <c r="C67" s="225"/>
      <c r="D67" s="225"/>
      <c r="E67" s="225"/>
      <c r="F67" s="225"/>
      <c r="G67" s="225"/>
    </row>
    <row r="68" spans="1:7" x14ac:dyDescent="0.2">
      <c r="A68" s="225"/>
      <c r="B68" s="225"/>
      <c r="C68" s="225"/>
      <c r="D68" s="225"/>
      <c r="E68" s="225"/>
      <c r="F68" s="225"/>
      <c r="G68" s="225"/>
    </row>
    <row r="69" spans="1:7" x14ac:dyDescent="0.2">
      <c r="A69" s="225"/>
      <c r="B69" s="225"/>
      <c r="C69" s="225"/>
      <c r="D69" s="225"/>
      <c r="E69" s="225"/>
      <c r="F69" s="225"/>
      <c r="G69" s="225"/>
    </row>
    <row r="70" spans="1:7" x14ac:dyDescent="0.2">
      <c r="A70" s="225"/>
      <c r="B70" s="225"/>
      <c r="C70" s="225"/>
      <c r="D70" s="225"/>
      <c r="E70" s="225"/>
      <c r="F70" s="225"/>
      <c r="G70" s="225"/>
    </row>
    <row r="71" spans="1:7" x14ac:dyDescent="0.2">
      <c r="A71" s="225"/>
      <c r="B71" s="225"/>
      <c r="C71" s="225"/>
      <c r="D71" s="225"/>
      <c r="E71" s="225"/>
      <c r="F71" s="225"/>
      <c r="G71" s="225"/>
    </row>
    <row r="72" spans="1:7" x14ac:dyDescent="0.2">
      <c r="A72" s="225"/>
      <c r="B72" s="225"/>
      <c r="C72" s="225"/>
      <c r="D72" s="225"/>
      <c r="E72" s="225"/>
      <c r="F72" s="225"/>
      <c r="G72" s="225"/>
    </row>
    <row r="73" spans="1:7" x14ac:dyDescent="0.2">
      <c r="A73" s="225"/>
      <c r="B73" s="225"/>
      <c r="C73" s="225"/>
      <c r="D73" s="225"/>
      <c r="E73" s="225"/>
      <c r="F73" s="225"/>
      <c r="G73" s="225"/>
    </row>
    <row r="74" spans="1:7" ht="15" x14ac:dyDescent="0.25">
      <c r="A74" s="198"/>
      <c r="B74" s="198"/>
      <c r="C74" s="198"/>
      <c r="D74" s="198"/>
      <c r="E74" s="198"/>
      <c r="F74" s="198"/>
      <c r="G74" s="198"/>
    </row>
    <row r="75" spans="1:7" x14ac:dyDescent="0.2">
      <c r="A75" s="224" t="s">
        <v>85</v>
      </c>
      <c r="B75" s="225"/>
      <c r="C75" s="225"/>
      <c r="D75" s="225"/>
      <c r="E75" s="225"/>
      <c r="F75" s="225"/>
      <c r="G75" s="225"/>
    </row>
    <row r="76" spans="1:7" x14ac:dyDescent="0.2">
      <c r="A76" s="225"/>
      <c r="B76" s="225"/>
      <c r="C76" s="225"/>
      <c r="D76" s="225"/>
      <c r="E76" s="225"/>
      <c r="F76" s="225"/>
      <c r="G76" s="225"/>
    </row>
    <row r="77" spans="1:7" x14ac:dyDescent="0.2">
      <c r="A77" s="225"/>
      <c r="B77" s="225"/>
      <c r="C77" s="225"/>
      <c r="D77" s="225"/>
      <c r="E77" s="225"/>
      <c r="F77" s="225"/>
      <c r="G77" s="225"/>
    </row>
    <row r="78" spans="1:7" x14ac:dyDescent="0.2">
      <c r="A78" s="225"/>
      <c r="B78" s="225"/>
      <c r="C78" s="225"/>
      <c r="D78" s="225"/>
      <c r="E78" s="225"/>
      <c r="F78" s="225"/>
      <c r="G78" s="225"/>
    </row>
    <row r="79" spans="1:7" x14ac:dyDescent="0.2">
      <c r="A79" s="225"/>
      <c r="B79" s="225"/>
      <c r="C79" s="225"/>
      <c r="D79" s="225"/>
      <c r="E79" s="225"/>
      <c r="F79" s="225"/>
      <c r="G79" s="225"/>
    </row>
    <row r="80" spans="1:7" x14ac:dyDescent="0.2">
      <c r="A80" s="225"/>
      <c r="B80" s="225"/>
      <c r="C80" s="225"/>
      <c r="D80" s="225"/>
      <c r="E80" s="225"/>
      <c r="F80" s="225"/>
      <c r="G80" s="225"/>
    </row>
    <row r="81" spans="1:7" x14ac:dyDescent="0.2">
      <c r="A81" s="225"/>
      <c r="B81" s="225"/>
      <c r="C81" s="225"/>
      <c r="D81" s="225"/>
      <c r="E81" s="225"/>
      <c r="F81" s="225"/>
      <c r="G81" s="225"/>
    </row>
    <row r="82" spans="1:7" x14ac:dyDescent="0.2">
      <c r="A82" s="225"/>
      <c r="B82" s="225"/>
      <c r="C82" s="225"/>
      <c r="D82" s="225"/>
      <c r="E82" s="225"/>
      <c r="F82" s="225"/>
      <c r="G82" s="225"/>
    </row>
    <row r="83" spans="1:7" x14ac:dyDescent="0.2">
      <c r="A83" s="225"/>
      <c r="B83" s="225"/>
      <c r="C83" s="225"/>
      <c r="D83" s="225"/>
      <c r="E83" s="225"/>
      <c r="F83" s="225"/>
      <c r="G83" s="225"/>
    </row>
    <row r="84" spans="1:7" x14ac:dyDescent="0.2">
      <c r="A84" s="225"/>
      <c r="B84" s="225"/>
      <c r="C84" s="225"/>
      <c r="D84" s="225"/>
      <c r="E84" s="225"/>
      <c r="F84" s="225"/>
      <c r="G84" s="225"/>
    </row>
    <row r="85" spans="1:7" x14ac:dyDescent="0.2">
      <c r="A85" s="225"/>
      <c r="B85" s="225"/>
      <c r="C85" s="225"/>
      <c r="D85" s="225"/>
      <c r="E85" s="225"/>
      <c r="F85" s="225"/>
      <c r="G85" s="225"/>
    </row>
    <row r="86" spans="1:7" x14ac:dyDescent="0.2">
      <c r="A86" s="225"/>
      <c r="B86" s="225"/>
      <c r="C86" s="225"/>
      <c r="D86" s="225"/>
      <c r="E86" s="225"/>
      <c r="F86" s="225"/>
      <c r="G86" s="225"/>
    </row>
    <row r="87" spans="1:7" x14ac:dyDescent="0.2">
      <c r="A87" s="225"/>
      <c r="B87" s="225"/>
      <c r="C87" s="225"/>
      <c r="D87" s="225"/>
      <c r="E87" s="225"/>
      <c r="F87" s="225"/>
      <c r="G87" s="225"/>
    </row>
    <row r="88" spans="1:7" x14ac:dyDescent="0.2">
      <c r="A88" s="225"/>
      <c r="B88" s="225"/>
      <c r="C88" s="225"/>
      <c r="D88" s="225"/>
      <c r="E88" s="225"/>
      <c r="F88" s="225"/>
      <c r="G88" s="225"/>
    </row>
    <row r="89" spans="1:7" x14ac:dyDescent="0.2">
      <c r="A89" s="225"/>
      <c r="B89" s="225"/>
      <c r="C89" s="225"/>
      <c r="D89" s="225"/>
      <c r="E89" s="225"/>
      <c r="F89" s="225"/>
      <c r="G89" s="225"/>
    </row>
    <row r="90" spans="1:7" x14ac:dyDescent="0.2">
      <c r="A90" s="225"/>
      <c r="B90" s="225"/>
      <c r="C90" s="225"/>
      <c r="D90" s="225"/>
      <c r="E90" s="225"/>
      <c r="F90" s="225"/>
      <c r="G90" s="225"/>
    </row>
    <row r="91" spans="1:7" x14ac:dyDescent="0.2">
      <c r="A91" s="225"/>
      <c r="B91" s="225"/>
      <c r="C91" s="225"/>
      <c r="D91" s="225"/>
      <c r="E91" s="225"/>
      <c r="F91" s="225"/>
      <c r="G91" s="225"/>
    </row>
    <row r="92" spans="1:7" x14ac:dyDescent="0.2">
      <c r="A92" s="225"/>
      <c r="B92" s="225"/>
      <c r="C92" s="225"/>
      <c r="D92" s="225"/>
      <c r="E92" s="225"/>
      <c r="F92" s="225"/>
      <c r="G92" s="225"/>
    </row>
    <row r="93" spans="1:7" x14ac:dyDescent="0.2">
      <c r="A93" s="225"/>
      <c r="B93" s="225"/>
      <c r="C93" s="225"/>
      <c r="D93" s="225"/>
      <c r="E93" s="225"/>
      <c r="F93" s="225"/>
      <c r="G93" s="225"/>
    </row>
    <row r="94" spans="1:7" x14ac:dyDescent="0.2">
      <c r="A94" s="225"/>
      <c r="B94" s="225"/>
      <c r="C94" s="225"/>
      <c r="D94" s="225"/>
      <c r="E94" s="225"/>
      <c r="F94" s="225"/>
      <c r="G94" s="225"/>
    </row>
    <row r="95" spans="1:7" x14ac:dyDescent="0.2">
      <c r="A95" s="225"/>
      <c r="B95" s="225"/>
      <c r="C95" s="225"/>
      <c r="D95" s="225"/>
      <c r="E95" s="225"/>
      <c r="F95" s="225"/>
      <c r="G95" s="225"/>
    </row>
    <row r="96" spans="1:7" x14ac:dyDescent="0.2">
      <c r="A96" s="225"/>
      <c r="B96" s="225"/>
      <c r="C96" s="225"/>
      <c r="D96" s="225"/>
      <c r="E96" s="225"/>
      <c r="F96" s="225"/>
      <c r="G96" s="225"/>
    </row>
    <row r="97" spans="1:8" ht="15" x14ac:dyDescent="0.25">
      <c r="A97" s="26"/>
    </row>
    <row r="98" spans="1:8" ht="15" x14ac:dyDescent="0.25">
      <c r="A98" s="26" t="s">
        <v>65</v>
      </c>
      <c r="F98" s="222">
        <v>15</v>
      </c>
      <c r="G98" s="223"/>
    </row>
    <row r="99" spans="1:8" ht="15" x14ac:dyDescent="0.25">
      <c r="A99" s="224" t="s">
        <v>87</v>
      </c>
      <c r="B99" s="225"/>
      <c r="C99" s="225"/>
      <c r="D99" s="225"/>
      <c r="E99" s="225"/>
      <c r="F99" s="225"/>
      <c r="G99" s="225"/>
    </row>
    <row r="100" spans="1:8" ht="15" x14ac:dyDescent="0.25">
      <c r="A100" s="26"/>
    </row>
    <row r="101" spans="1:8" ht="15" x14ac:dyDescent="0.25">
      <c r="A101" s="26"/>
    </row>
    <row r="102" spans="1:8" ht="15.75" thickBot="1" x14ac:dyDescent="0.3">
      <c r="A102" s="39" t="s">
        <v>88</v>
      </c>
      <c r="B102" s="40"/>
      <c r="C102" s="41"/>
      <c r="D102" s="42"/>
      <c r="E102" s="42"/>
      <c r="F102" s="227">
        <v>7096</v>
      </c>
      <c r="G102" s="227"/>
      <c r="H102" s="54">
        <f>SUM(F103,F107,F112)</f>
        <v>7096</v>
      </c>
    </row>
    <row r="103" spans="1:8" ht="15.75" thickTop="1" x14ac:dyDescent="0.25">
      <c r="A103" s="26" t="s">
        <v>89</v>
      </c>
      <c r="F103" s="222">
        <v>372</v>
      </c>
      <c r="G103" s="223"/>
    </row>
    <row r="104" spans="1:8" x14ac:dyDescent="0.2">
      <c r="A104" s="224" t="s">
        <v>90</v>
      </c>
      <c r="B104" s="225"/>
      <c r="C104" s="225"/>
      <c r="D104" s="225"/>
      <c r="E104" s="225"/>
      <c r="F104" s="225"/>
      <c r="G104" s="225"/>
    </row>
    <row r="105" spans="1:8" x14ac:dyDescent="0.2">
      <c r="A105" s="225"/>
      <c r="B105" s="225"/>
      <c r="C105" s="225"/>
      <c r="D105" s="225"/>
      <c r="E105" s="225"/>
      <c r="F105" s="225"/>
      <c r="G105" s="225"/>
    </row>
    <row r="106" spans="1:8" ht="15" x14ac:dyDescent="0.25">
      <c r="A106" s="26"/>
    </row>
    <row r="107" spans="1:8" ht="15" x14ac:dyDescent="0.25">
      <c r="A107" s="26" t="s">
        <v>91</v>
      </c>
      <c r="F107" s="222">
        <v>400</v>
      </c>
      <c r="G107" s="223"/>
    </row>
    <row r="108" spans="1:8" x14ac:dyDescent="0.2">
      <c r="A108" s="224" t="s">
        <v>92</v>
      </c>
      <c r="B108" s="225"/>
      <c r="C108" s="225"/>
      <c r="D108" s="225"/>
      <c r="E108" s="225"/>
      <c r="F108" s="225"/>
      <c r="G108" s="225"/>
    </row>
    <row r="109" spans="1:8" x14ac:dyDescent="0.2">
      <c r="A109" s="225"/>
      <c r="B109" s="225"/>
      <c r="C109" s="225"/>
      <c r="D109" s="225"/>
      <c r="E109" s="225"/>
      <c r="F109" s="225"/>
      <c r="G109" s="225"/>
    </row>
    <row r="110" spans="1:8" x14ac:dyDescent="0.2">
      <c r="A110" s="225"/>
      <c r="B110" s="225"/>
      <c r="C110" s="225"/>
      <c r="D110" s="225"/>
      <c r="E110" s="225"/>
      <c r="F110" s="225"/>
      <c r="G110" s="225"/>
    </row>
    <row r="111" spans="1:8" ht="15" x14ac:dyDescent="0.25">
      <c r="A111" s="26"/>
    </row>
    <row r="112" spans="1:8" ht="15" x14ac:dyDescent="0.25">
      <c r="A112" s="26" t="s">
        <v>69</v>
      </c>
      <c r="F112" s="222">
        <f>3500+1412+1412</f>
        <v>6324</v>
      </c>
      <c r="G112" s="223"/>
    </row>
    <row r="113" spans="1:8" x14ac:dyDescent="0.2">
      <c r="A113" s="224" t="s">
        <v>388</v>
      </c>
      <c r="B113" s="225"/>
      <c r="C113" s="225"/>
      <c r="D113" s="225"/>
      <c r="E113" s="225"/>
      <c r="F113" s="225"/>
      <c r="G113" s="225"/>
    </row>
    <row r="114" spans="1:8" x14ac:dyDescent="0.2">
      <c r="A114" s="225"/>
      <c r="B114" s="225"/>
      <c r="C114" s="225"/>
      <c r="D114" s="225"/>
      <c r="E114" s="225"/>
      <c r="F114" s="225"/>
      <c r="G114" s="225"/>
    </row>
    <row r="115" spans="1:8" x14ac:dyDescent="0.2">
      <c r="A115" s="225"/>
      <c r="B115" s="225"/>
      <c r="C115" s="225"/>
      <c r="D115" s="225"/>
      <c r="E115" s="225"/>
      <c r="F115" s="225"/>
      <c r="G115" s="225"/>
    </row>
    <row r="116" spans="1:8" x14ac:dyDescent="0.2">
      <c r="A116" s="225"/>
      <c r="B116" s="225"/>
      <c r="C116" s="225"/>
      <c r="D116" s="225"/>
      <c r="E116" s="225"/>
      <c r="F116" s="225"/>
      <c r="G116" s="225"/>
    </row>
    <row r="117" spans="1:8" x14ac:dyDescent="0.2">
      <c r="A117" s="225"/>
      <c r="B117" s="225"/>
      <c r="C117" s="225"/>
      <c r="D117" s="225"/>
      <c r="E117" s="225"/>
      <c r="F117" s="225"/>
      <c r="G117" s="225"/>
    </row>
    <row r="118" spans="1:8" x14ac:dyDescent="0.2">
      <c r="A118" s="225"/>
      <c r="B118" s="225"/>
      <c r="C118" s="225"/>
      <c r="D118" s="225"/>
      <c r="E118" s="225"/>
      <c r="F118" s="225"/>
      <c r="G118" s="225"/>
    </row>
    <row r="119" spans="1:8" x14ac:dyDescent="0.2">
      <c r="A119" s="225"/>
      <c r="B119" s="225"/>
      <c r="C119" s="225"/>
      <c r="D119" s="225"/>
      <c r="E119" s="225"/>
      <c r="F119" s="225"/>
      <c r="G119" s="225"/>
    </row>
    <row r="120" spans="1:8" x14ac:dyDescent="0.2">
      <c r="A120" s="225"/>
      <c r="B120" s="225"/>
      <c r="C120" s="225"/>
      <c r="D120" s="225"/>
      <c r="E120" s="225"/>
      <c r="F120" s="225"/>
      <c r="G120" s="225"/>
    </row>
    <row r="121" spans="1:8" x14ac:dyDescent="0.2">
      <c r="A121" s="225"/>
      <c r="B121" s="225"/>
      <c r="C121" s="225"/>
      <c r="D121" s="225"/>
      <c r="E121" s="225"/>
      <c r="F121" s="225"/>
      <c r="G121" s="225"/>
    </row>
    <row r="122" spans="1:8" x14ac:dyDescent="0.2">
      <c r="A122" s="225"/>
      <c r="B122" s="225"/>
      <c r="C122" s="225"/>
      <c r="D122" s="225"/>
      <c r="E122" s="225"/>
      <c r="F122" s="225"/>
      <c r="G122" s="225"/>
    </row>
    <row r="123" spans="1:8" ht="15" customHeight="1" x14ac:dyDescent="0.25">
      <c r="A123" s="26"/>
    </row>
    <row r="124" spans="1:8" ht="15" customHeight="1" x14ac:dyDescent="0.25">
      <c r="A124" s="26"/>
    </row>
    <row r="125" spans="1:8" ht="31.5" customHeight="1" thickBot="1" x14ac:dyDescent="0.3">
      <c r="A125" s="236" t="s">
        <v>93</v>
      </c>
      <c r="B125" s="237"/>
      <c r="C125" s="237"/>
      <c r="D125" s="237"/>
      <c r="E125" s="237"/>
      <c r="F125" s="227">
        <v>1100</v>
      </c>
      <c r="G125" s="227"/>
      <c r="H125" s="54">
        <f>SUM(F126,F132)</f>
        <v>1100</v>
      </c>
    </row>
    <row r="126" spans="1:8" ht="15.75" thickTop="1" x14ac:dyDescent="0.25">
      <c r="A126" s="26" t="s">
        <v>95</v>
      </c>
      <c r="F126" s="222">
        <v>800</v>
      </c>
      <c r="G126" s="223"/>
    </row>
    <row r="127" spans="1:8" x14ac:dyDescent="0.2">
      <c r="A127" s="224" t="s">
        <v>81</v>
      </c>
      <c r="B127" s="225"/>
      <c r="C127" s="225"/>
      <c r="D127" s="225"/>
      <c r="E127" s="225"/>
      <c r="F127" s="225"/>
      <c r="G127" s="225"/>
    </row>
    <row r="128" spans="1:8" x14ac:dyDescent="0.2">
      <c r="A128" s="225"/>
      <c r="B128" s="225"/>
      <c r="C128" s="225"/>
      <c r="D128" s="225"/>
      <c r="E128" s="225"/>
      <c r="F128" s="225"/>
      <c r="G128" s="225"/>
    </row>
    <row r="129" spans="1:8" x14ac:dyDescent="0.2">
      <c r="A129" s="225"/>
      <c r="B129" s="225"/>
      <c r="C129" s="225"/>
      <c r="D129" s="225"/>
      <c r="E129" s="225"/>
      <c r="F129" s="225"/>
      <c r="G129" s="225"/>
    </row>
    <row r="130" spans="1:8" x14ac:dyDescent="0.2">
      <c r="A130" s="225"/>
      <c r="B130" s="225"/>
      <c r="C130" s="225"/>
      <c r="D130" s="225"/>
      <c r="E130" s="225"/>
      <c r="F130" s="225"/>
      <c r="G130" s="225"/>
    </row>
    <row r="131" spans="1:8" x14ac:dyDescent="0.2">
      <c r="A131" s="25"/>
    </row>
    <row r="132" spans="1:8" ht="15" x14ac:dyDescent="0.25">
      <c r="A132" s="26" t="s">
        <v>94</v>
      </c>
      <c r="F132" s="222">
        <v>300</v>
      </c>
      <c r="G132" s="223"/>
    </row>
    <row r="133" spans="1:8" x14ac:dyDescent="0.2">
      <c r="A133" s="224" t="s">
        <v>96</v>
      </c>
      <c r="B133" s="225"/>
      <c r="C133" s="225"/>
      <c r="D133" s="225"/>
      <c r="E133" s="225"/>
      <c r="F133" s="225"/>
      <c r="G133" s="225"/>
    </row>
    <row r="134" spans="1:8" x14ac:dyDescent="0.2">
      <c r="A134" s="225"/>
      <c r="B134" s="225"/>
      <c r="C134" s="225"/>
      <c r="D134" s="225"/>
      <c r="E134" s="225"/>
      <c r="F134" s="225"/>
      <c r="G134" s="225"/>
    </row>
    <row r="135" spans="1:8" x14ac:dyDescent="0.2">
      <c r="A135" s="228"/>
      <c r="B135" s="228"/>
      <c r="C135" s="228"/>
      <c r="D135" s="228"/>
      <c r="E135" s="228"/>
      <c r="F135" s="228"/>
      <c r="G135" s="228"/>
    </row>
    <row r="136" spans="1:8" ht="12" customHeight="1" x14ac:dyDescent="0.2">
      <c r="A136" s="25"/>
    </row>
    <row r="137" spans="1:8" ht="12" customHeight="1" x14ac:dyDescent="0.2">
      <c r="A137" s="25"/>
    </row>
    <row r="138" spans="1:8" ht="31.9" customHeight="1" thickBot="1" x14ac:dyDescent="0.3">
      <c r="A138" s="238" t="s">
        <v>389</v>
      </c>
      <c r="B138" s="239"/>
      <c r="C138" s="239"/>
      <c r="D138" s="239"/>
      <c r="E138" s="239"/>
      <c r="F138" s="240">
        <v>4235</v>
      </c>
      <c r="G138" s="240"/>
      <c r="H138" s="54">
        <f>SUM(F139)</f>
        <v>4235</v>
      </c>
    </row>
    <row r="139" spans="1:8" ht="17.25" customHeight="1" thickTop="1" x14ac:dyDescent="0.25">
      <c r="A139" s="26" t="s">
        <v>391</v>
      </c>
      <c r="F139" s="222">
        <v>4235</v>
      </c>
      <c r="G139" s="223"/>
    </row>
    <row r="140" spans="1:8" ht="12" customHeight="1" x14ac:dyDescent="0.2">
      <c r="A140" s="224" t="s">
        <v>390</v>
      </c>
      <c r="B140" s="225"/>
      <c r="C140" s="225"/>
      <c r="D140" s="225"/>
      <c r="E140" s="225"/>
      <c r="F140" s="225"/>
      <c r="G140" s="225"/>
    </row>
    <row r="141" spans="1:8" ht="12" customHeight="1" x14ac:dyDescent="0.2">
      <c r="A141" s="225"/>
      <c r="B141" s="225"/>
      <c r="C141" s="225"/>
      <c r="D141" s="225"/>
      <c r="E141" s="225"/>
      <c r="F141" s="225"/>
      <c r="G141" s="225"/>
    </row>
    <row r="142" spans="1:8" ht="36" customHeight="1" x14ac:dyDescent="0.2">
      <c r="A142" s="225"/>
      <c r="B142" s="225"/>
      <c r="C142" s="225"/>
      <c r="D142" s="225"/>
      <c r="E142" s="225"/>
      <c r="F142" s="225"/>
      <c r="G142" s="225"/>
    </row>
    <row r="143" spans="1:8" ht="12" customHeight="1" x14ac:dyDescent="0.2">
      <c r="A143" s="25"/>
    </row>
    <row r="144" spans="1:8" x14ac:dyDescent="0.2">
      <c r="A144" s="25"/>
    </row>
    <row r="145" spans="1:8" x14ac:dyDescent="0.2">
      <c r="A145" s="25"/>
    </row>
    <row r="146" spans="1:8" x14ac:dyDescent="0.2">
      <c r="A146" s="25"/>
    </row>
    <row r="147" spans="1:8" x14ac:dyDescent="0.2">
      <c r="A147" s="25"/>
    </row>
    <row r="148" spans="1:8" x14ac:dyDescent="0.2">
      <c r="A148" s="25"/>
    </row>
    <row r="149" spans="1:8" ht="15.75" thickBot="1" x14ac:dyDescent="0.3">
      <c r="A149" s="39" t="s">
        <v>97</v>
      </c>
      <c r="B149" s="40"/>
      <c r="C149" s="41"/>
      <c r="D149" s="42"/>
      <c r="E149" s="42"/>
      <c r="F149" s="227">
        <v>1200</v>
      </c>
      <c r="G149" s="227"/>
      <c r="H149" s="54">
        <f>SUM(F150)</f>
        <v>1200</v>
      </c>
    </row>
    <row r="150" spans="1:8" ht="15.75" thickTop="1" x14ac:dyDescent="0.25">
      <c r="A150" s="26" t="s">
        <v>25</v>
      </c>
      <c r="F150" s="222">
        <v>1200</v>
      </c>
      <c r="G150" s="223"/>
    </row>
    <row r="151" spans="1:8" x14ac:dyDescent="0.2">
      <c r="A151" s="224" t="s">
        <v>98</v>
      </c>
      <c r="B151" s="241"/>
      <c r="C151" s="241"/>
      <c r="D151" s="241"/>
      <c r="E151" s="241"/>
      <c r="F151" s="241"/>
      <c r="G151" s="241"/>
    </row>
    <row r="152" spans="1:8" x14ac:dyDescent="0.2">
      <c r="A152" s="241"/>
      <c r="B152" s="241"/>
      <c r="C152" s="241"/>
      <c r="D152" s="241"/>
      <c r="E152" s="241"/>
      <c r="F152" s="241"/>
      <c r="G152" s="241"/>
    </row>
    <row r="153" spans="1:8" x14ac:dyDescent="0.2">
      <c r="A153" s="241"/>
      <c r="B153" s="241"/>
      <c r="C153" s="241"/>
      <c r="D153" s="241"/>
      <c r="E153" s="241"/>
      <c r="F153" s="241"/>
      <c r="G153" s="241"/>
    </row>
    <row r="154" spans="1:8" x14ac:dyDescent="0.2">
      <c r="A154" s="241"/>
      <c r="B154" s="241"/>
      <c r="C154" s="241"/>
      <c r="D154" s="241"/>
      <c r="E154" s="241"/>
      <c r="F154" s="241"/>
      <c r="G154" s="241"/>
    </row>
    <row r="155" spans="1:8" x14ac:dyDescent="0.2">
      <c r="A155" s="241"/>
      <c r="B155" s="241"/>
      <c r="C155" s="241"/>
      <c r="D155" s="241"/>
      <c r="E155" s="241"/>
      <c r="F155" s="241"/>
      <c r="G155" s="241"/>
    </row>
    <row r="156" spans="1:8" x14ac:dyDescent="0.2">
      <c r="A156" s="241"/>
      <c r="B156" s="241"/>
      <c r="C156" s="241"/>
      <c r="D156" s="241"/>
      <c r="E156" s="241"/>
      <c r="F156" s="241"/>
      <c r="G156" s="241"/>
    </row>
    <row r="157" spans="1:8" ht="15" x14ac:dyDescent="0.25">
      <c r="A157" s="26"/>
      <c r="F157" s="37"/>
      <c r="G157" s="38"/>
    </row>
    <row r="158" spans="1:8" ht="10.5" customHeight="1" x14ac:dyDescent="0.25">
      <c r="A158" s="26"/>
      <c r="F158" s="37"/>
      <c r="G158" s="38"/>
    </row>
    <row r="159" spans="1:8" ht="31.5" customHeight="1" thickBot="1" x14ac:dyDescent="0.3">
      <c r="A159" s="236" t="s">
        <v>99</v>
      </c>
      <c r="B159" s="237"/>
      <c r="C159" s="237"/>
      <c r="D159" s="237"/>
      <c r="E159" s="237"/>
      <c r="F159" s="227">
        <v>350</v>
      </c>
      <c r="G159" s="227"/>
      <c r="H159" s="54">
        <f>SUM(F160,F164)</f>
        <v>350</v>
      </c>
    </row>
    <row r="160" spans="1:8" ht="15.75" thickTop="1" x14ac:dyDescent="0.25">
      <c r="A160" s="26" t="s">
        <v>95</v>
      </c>
      <c r="F160" s="222">
        <v>350</v>
      </c>
      <c r="G160" s="223"/>
    </row>
    <row r="161" spans="1:8" x14ac:dyDescent="0.2">
      <c r="A161" s="224" t="s">
        <v>100</v>
      </c>
      <c r="B161" s="241"/>
      <c r="C161" s="241"/>
      <c r="D161" s="241"/>
      <c r="E161" s="241"/>
      <c r="F161" s="241"/>
      <c r="G161" s="241"/>
    </row>
    <row r="162" spans="1:8" x14ac:dyDescent="0.2">
      <c r="A162" s="241"/>
      <c r="B162" s="241"/>
      <c r="C162" s="241"/>
      <c r="D162" s="241"/>
      <c r="E162" s="241"/>
      <c r="F162" s="241"/>
      <c r="G162" s="241"/>
    </row>
    <row r="163" spans="1:8" x14ac:dyDescent="0.2">
      <c r="A163" s="241"/>
      <c r="B163" s="241"/>
      <c r="C163" s="241"/>
      <c r="D163" s="241"/>
      <c r="E163" s="241"/>
      <c r="F163" s="241"/>
      <c r="G163" s="241"/>
    </row>
    <row r="164" spans="1:8" x14ac:dyDescent="0.2">
      <c r="A164" s="241"/>
      <c r="B164" s="241"/>
      <c r="C164" s="241"/>
      <c r="D164" s="241"/>
      <c r="E164" s="241"/>
      <c r="F164" s="241"/>
      <c r="G164" s="241"/>
    </row>
    <row r="165" spans="1:8" ht="15" x14ac:dyDescent="0.25">
      <c r="A165" s="26"/>
      <c r="F165" s="37"/>
      <c r="G165" s="38"/>
    </row>
    <row r="166" spans="1:8" ht="15" x14ac:dyDescent="0.25">
      <c r="A166" s="26"/>
      <c r="F166" s="37"/>
      <c r="G166" s="38"/>
    </row>
    <row r="167" spans="1:8" ht="15.75" thickBot="1" x14ac:dyDescent="0.3">
      <c r="A167" s="39" t="s">
        <v>101</v>
      </c>
      <c r="B167" s="40"/>
      <c r="C167" s="41"/>
      <c r="D167" s="42"/>
      <c r="E167" s="42"/>
      <c r="F167" s="227">
        <v>25</v>
      </c>
      <c r="G167" s="227"/>
      <c r="H167" s="54">
        <f>SUM(F168)</f>
        <v>25</v>
      </c>
    </row>
    <row r="168" spans="1:8" ht="15.75" thickTop="1" x14ac:dyDescent="0.25">
      <c r="A168" s="26" t="s">
        <v>102</v>
      </c>
      <c r="F168" s="222">
        <v>25</v>
      </c>
      <c r="G168" s="223"/>
    </row>
    <row r="169" spans="1:8" x14ac:dyDescent="0.2">
      <c r="A169" s="224" t="s">
        <v>103</v>
      </c>
      <c r="B169" s="241"/>
      <c r="C169" s="241"/>
      <c r="D169" s="241"/>
      <c r="E169" s="241"/>
      <c r="F169" s="241"/>
      <c r="G169" s="241"/>
    </row>
    <row r="170" spans="1:8" x14ac:dyDescent="0.2">
      <c r="A170" s="241"/>
      <c r="B170" s="241"/>
      <c r="C170" s="241"/>
      <c r="D170" s="241"/>
      <c r="E170" s="241"/>
      <c r="F170" s="241"/>
      <c r="G170" s="241"/>
    </row>
    <row r="171" spans="1:8" x14ac:dyDescent="0.2">
      <c r="A171" s="241"/>
      <c r="B171" s="241"/>
      <c r="C171" s="241"/>
      <c r="D171" s="241"/>
      <c r="E171" s="241"/>
      <c r="F171" s="241"/>
      <c r="G171" s="241"/>
    </row>
    <row r="172" spans="1:8" ht="15" x14ac:dyDescent="0.25">
      <c r="A172" s="26"/>
      <c r="F172" s="37"/>
      <c r="G172" s="38"/>
    </row>
    <row r="173" spans="1:8" ht="15" x14ac:dyDescent="0.25">
      <c r="A173" s="26"/>
      <c r="F173" s="37"/>
      <c r="G173" s="38"/>
    </row>
    <row r="174" spans="1:8" ht="15.75" thickBot="1" x14ac:dyDescent="0.3">
      <c r="A174" s="39" t="s">
        <v>104</v>
      </c>
      <c r="B174" s="40"/>
      <c r="C174" s="41"/>
      <c r="D174" s="42"/>
      <c r="E174" s="42"/>
      <c r="F174" s="227">
        <v>3000</v>
      </c>
      <c r="G174" s="227"/>
      <c r="H174" s="54">
        <f>SUM(F175)</f>
        <v>3000</v>
      </c>
    </row>
    <row r="175" spans="1:8" ht="15.75" thickTop="1" x14ac:dyDescent="0.25">
      <c r="A175" s="26" t="s">
        <v>25</v>
      </c>
      <c r="F175" s="222">
        <v>3000</v>
      </c>
      <c r="G175" s="223"/>
    </row>
    <row r="176" spans="1:8" ht="15" x14ac:dyDescent="0.25">
      <c r="A176" s="25" t="s">
        <v>105</v>
      </c>
      <c r="F176" s="37"/>
      <c r="G176" s="38"/>
    </row>
    <row r="177" spans="1:8" ht="15" x14ac:dyDescent="0.25">
      <c r="A177" s="26"/>
      <c r="F177" s="37"/>
      <c r="G177" s="38"/>
    </row>
    <row r="178" spans="1:8" ht="15" x14ac:dyDescent="0.25">
      <c r="A178" s="26"/>
      <c r="F178" s="37"/>
      <c r="G178" s="38"/>
    </row>
    <row r="179" spans="1:8" ht="15.75" thickBot="1" x14ac:dyDescent="0.3">
      <c r="A179" s="39" t="s">
        <v>106</v>
      </c>
      <c r="B179" s="40"/>
      <c r="C179" s="41"/>
      <c r="D179" s="42"/>
      <c r="E179" s="42"/>
      <c r="F179" s="227">
        <v>7200</v>
      </c>
      <c r="G179" s="227"/>
      <c r="H179" s="54">
        <f>SUM(F180)</f>
        <v>7200</v>
      </c>
    </row>
    <row r="180" spans="1:8" ht="15.75" thickTop="1" x14ac:dyDescent="0.25">
      <c r="A180" s="26" t="s">
        <v>25</v>
      </c>
      <c r="F180" s="222">
        <v>7200</v>
      </c>
      <c r="G180" s="223"/>
    </row>
    <row r="181" spans="1:8" ht="15" x14ac:dyDescent="0.25">
      <c r="A181" s="25" t="s">
        <v>107</v>
      </c>
      <c r="F181" s="37"/>
      <c r="G181" s="38"/>
    </row>
    <row r="182" spans="1:8" ht="29.25" customHeight="1" x14ac:dyDescent="0.25">
      <c r="A182" s="224" t="s">
        <v>108</v>
      </c>
      <c r="B182" s="225"/>
      <c r="C182" s="225"/>
      <c r="D182" s="225"/>
      <c r="E182" s="225"/>
      <c r="F182" s="225"/>
      <c r="G182" s="225"/>
    </row>
    <row r="183" spans="1:8" ht="30.75" customHeight="1" x14ac:dyDescent="0.25">
      <c r="A183" s="224" t="s">
        <v>109</v>
      </c>
      <c r="B183" s="225"/>
      <c r="C183" s="225"/>
      <c r="D183" s="225"/>
      <c r="E183" s="225"/>
      <c r="F183" s="225"/>
      <c r="G183" s="225"/>
    </row>
    <row r="184" spans="1:8" ht="15" x14ac:dyDescent="0.25">
      <c r="A184" s="25" t="s">
        <v>110</v>
      </c>
      <c r="F184" s="37"/>
      <c r="G184" s="38"/>
    </row>
    <row r="185" spans="1:8" ht="15" x14ac:dyDescent="0.25">
      <c r="A185" s="26"/>
      <c r="F185" s="37"/>
      <c r="G185" s="38"/>
    </row>
    <row r="186" spans="1:8" ht="15" x14ac:dyDescent="0.25">
      <c r="A186" s="26"/>
      <c r="F186" s="37"/>
      <c r="G186" s="38"/>
    </row>
    <row r="187" spans="1:8" ht="15.75" thickBot="1" x14ac:dyDescent="0.3">
      <c r="A187" s="39" t="s">
        <v>111</v>
      </c>
      <c r="B187" s="40"/>
      <c r="C187" s="41"/>
      <c r="D187" s="42"/>
      <c r="E187" s="42"/>
      <c r="F187" s="227">
        <v>100</v>
      </c>
      <c r="G187" s="227"/>
      <c r="H187" s="54">
        <f>SUM(F188)</f>
        <v>100</v>
      </c>
    </row>
    <row r="188" spans="1:8" ht="15.75" thickTop="1" x14ac:dyDescent="0.25">
      <c r="A188" s="26" t="s">
        <v>112</v>
      </c>
      <c r="F188" s="222">
        <v>100</v>
      </c>
      <c r="G188" s="223"/>
    </row>
    <row r="189" spans="1:8" x14ac:dyDescent="0.2">
      <c r="A189" s="224" t="s">
        <v>113</v>
      </c>
      <c r="B189" s="225"/>
      <c r="C189" s="225"/>
      <c r="D189" s="225"/>
      <c r="E189" s="225"/>
      <c r="F189" s="225"/>
      <c r="G189" s="225"/>
    </row>
    <row r="190" spans="1:8" x14ac:dyDescent="0.2">
      <c r="A190" s="225"/>
      <c r="B190" s="225"/>
      <c r="C190" s="225"/>
      <c r="D190" s="225"/>
      <c r="E190" s="225"/>
      <c r="F190" s="225"/>
      <c r="G190" s="225"/>
    </row>
    <row r="191" spans="1:8" x14ac:dyDescent="0.2">
      <c r="A191" s="228"/>
      <c r="B191" s="228"/>
      <c r="C191" s="228"/>
      <c r="D191" s="228"/>
      <c r="E191" s="228"/>
      <c r="F191" s="228"/>
      <c r="G191" s="228"/>
    </row>
    <row r="192" spans="1:8" ht="15" x14ac:dyDescent="0.25">
      <c r="A192" s="26"/>
      <c r="F192" s="37"/>
      <c r="G192" s="38"/>
    </row>
    <row r="193" spans="1:8" ht="15" x14ac:dyDescent="0.25">
      <c r="A193" s="26"/>
      <c r="F193" s="37"/>
      <c r="G193" s="38"/>
    </row>
    <row r="194" spans="1:8" ht="15.75" thickBot="1" x14ac:dyDescent="0.3">
      <c r="A194" s="39" t="s">
        <v>114</v>
      </c>
      <c r="B194" s="40"/>
      <c r="C194" s="41"/>
      <c r="D194" s="42"/>
      <c r="E194" s="42"/>
      <c r="F194" s="227">
        <v>562</v>
      </c>
      <c r="G194" s="227"/>
      <c r="H194" s="54">
        <f>SUM(F195,F201,F205,F208,F213,F222,F228)</f>
        <v>562</v>
      </c>
    </row>
    <row r="195" spans="1:8" ht="15.75" thickTop="1" x14ac:dyDescent="0.25">
      <c r="A195" s="26" t="s">
        <v>115</v>
      </c>
      <c r="F195" s="222">
        <v>85</v>
      </c>
      <c r="G195" s="223"/>
    </row>
    <row r="196" spans="1:8" x14ac:dyDescent="0.2">
      <c r="A196" s="224" t="s">
        <v>116</v>
      </c>
      <c r="B196" s="225"/>
      <c r="C196" s="225"/>
      <c r="D196" s="225"/>
      <c r="E196" s="225"/>
      <c r="F196" s="225"/>
      <c r="G196" s="225"/>
    </row>
    <row r="197" spans="1:8" x14ac:dyDescent="0.2">
      <c r="A197" s="225"/>
      <c r="B197" s="225"/>
      <c r="C197" s="225"/>
      <c r="D197" s="225"/>
      <c r="E197" s="225"/>
      <c r="F197" s="225"/>
      <c r="G197" s="225"/>
    </row>
    <row r="198" spans="1:8" x14ac:dyDescent="0.2">
      <c r="A198" s="225"/>
      <c r="B198" s="225"/>
      <c r="C198" s="225"/>
      <c r="D198" s="225"/>
      <c r="E198" s="225"/>
      <c r="F198" s="225"/>
      <c r="G198" s="225"/>
    </row>
    <row r="199" spans="1:8" x14ac:dyDescent="0.2">
      <c r="A199" s="228"/>
      <c r="B199" s="228"/>
      <c r="C199" s="228"/>
      <c r="D199" s="228"/>
      <c r="E199" s="228"/>
      <c r="F199" s="228"/>
      <c r="G199" s="228"/>
    </row>
    <row r="200" spans="1:8" ht="15" x14ac:dyDescent="0.25">
      <c r="A200" s="26"/>
      <c r="F200" s="37"/>
      <c r="G200" s="38"/>
    </row>
    <row r="201" spans="1:8" ht="15" x14ac:dyDescent="0.25">
      <c r="A201" s="26" t="s">
        <v>20</v>
      </c>
      <c r="F201" s="222">
        <v>2</v>
      </c>
      <c r="G201" s="223"/>
    </row>
    <row r="202" spans="1:8" x14ac:dyDescent="0.2">
      <c r="A202" s="224" t="s">
        <v>117</v>
      </c>
      <c r="B202" s="225"/>
      <c r="C202" s="225"/>
      <c r="D202" s="225"/>
      <c r="E202" s="225"/>
      <c r="F202" s="225"/>
      <c r="G202" s="225"/>
    </row>
    <row r="203" spans="1:8" x14ac:dyDescent="0.2">
      <c r="A203" s="225"/>
      <c r="B203" s="225"/>
      <c r="C203" s="225"/>
      <c r="D203" s="225"/>
      <c r="E203" s="225"/>
      <c r="F203" s="225"/>
      <c r="G203" s="225"/>
    </row>
    <row r="204" spans="1:8" ht="15" x14ac:dyDescent="0.25">
      <c r="A204" s="26"/>
      <c r="F204" s="37"/>
      <c r="G204" s="38"/>
    </row>
    <row r="205" spans="1:8" ht="15" x14ac:dyDescent="0.25">
      <c r="A205" s="26" t="s">
        <v>21</v>
      </c>
      <c r="F205" s="222">
        <v>5</v>
      </c>
      <c r="G205" s="223"/>
    </row>
    <row r="206" spans="1:8" ht="15" x14ac:dyDescent="0.25">
      <c r="A206" s="25" t="s">
        <v>118</v>
      </c>
      <c r="F206" s="37"/>
      <c r="G206" s="38"/>
    </row>
    <row r="207" spans="1:8" ht="15" x14ac:dyDescent="0.25">
      <c r="A207" s="26"/>
      <c r="F207" s="37"/>
      <c r="G207" s="38"/>
    </row>
    <row r="208" spans="1:8" ht="15" x14ac:dyDescent="0.25">
      <c r="A208" s="26" t="s">
        <v>22</v>
      </c>
      <c r="F208" s="222">
        <v>190</v>
      </c>
      <c r="G208" s="223"/>
    </row>
    <row r="209" spans="1:7" x14ac:dyDescent="0.2">
      <c r="A209" s="224" t="s">
        <v>119</v>
      </c>
      <c r="B209" s="225"/>
      <c r="C209" s="225"/>
      <c r="D209" s="225"/>
      <c r="E209" s="225"/>
      <c r="F209" s="225"/>
      <c r="G209" s="225"/>
    </row>
    <row r="210" spans="1:7" x14ac:dyDescent="0.2">
      <c r="A210" s="225"/>
      <c r="B210" s="225"/>
      <c r="C210" s="225"/>
      <c r="D210" s="225"/>
      <c r="E210" s="225"/>
      <c r="F210" s="225"/>
      <c r="G210" s="225"/>
    </row>
    <row r="211" spans="1:7" x14ac:dyDescent="0.2">
      <c r="A211" s="225"/>
      <c r="B211" s="225"/>
      <c r="C211" s="225"/>
      <c r="D211" s="225"/>
      <c r="E211" s="225"/>
      <c r="F211" s="225"/>
      <c r="G211" s="225"/>
    </row>
    <row r="212" spans="1:7" ht="15" x14ac:dyDescent="0.25">
      <c r="A212" s="26"/>
      <c r="F212" s="37"/>
      <c r="G212" s="38"/>
    </row>
    <row r="213" spans="1:7" ht="15" x14ac:dyDescent="0.25">
      <c r="A213" s="26" t="s">
        <v>120</v>
      </c>
      <c r="F213" s="222">
        <v>10</v>
      </c>
      <c r="G213" s="223"/>
    </row>
    <row r="214" spans="1:7" x14ac:dyDescent="0.2">
      <c r="A214" s="224" t="s">
        <v>121</v>
      </c>
      <c r="B214" s="225"/>
      <c r="C214" s="225"/>
      <c r="D214" s="225"/>
      <c r="E214" s="225"/>
      <c r="F214" s="225"/>
      <c r="G214" s="225"/>
    </row>
    <row r="215" spans="1:7" x14ac:dyDescent="0.2">
      <c r="A215" s="225"/>
      <c r="B215" s="225"/>
      <c r="C215" s="225"/>
      <c r="D215" s="225"/>
      <c r="E215" s="225"/>
      <c r="F215" s="225"/>
      <c r="G215" s="225"/>
    </row>
    <row r="216" spans="1:7" x14ac:dyDescent="0.2">
      <c r="A216" s="225"/>
      <c r="B216" s="225"/>
      <c r="C216" s="225"/>
      <c r="D216" s="225"/>
      <c r="E216" s="225"/>
      <c r="F216" s="225"/>
      <c r="G216" s="225"/>
    </row>
    <row r="217" spans="1:7" x14ac:dyDescent="0.2">
      <c r="A217" s="225"/>
      <c r="B217" s="225"/>
      <c r="C217" s="225"/>
      <c r="D217" s="225"/>
      <c r="E217" s="225"/>
      <c r="F217" s="225"/>
      <c r="G217" s="225"/>
    </row>
    <row r="218" spans="1:7" ht="15" x14ac:dyDescent="0.25">
      <c r="A218" s="26"/>
      <c r="F218" s="55"/>
      <c r="G218" s="56"/>
    </row>
    <row r="219" spans="1:7" ht="15" x14ac:dyDescent="0.25">
      <c r="A219" s="26"/>
      <c r="F219" s="199"/>
      <c r="G219" s="200"/>
    </row>
    <row r="220" spans="1:7" ht="15" x14ac:dyDescent="0.25">
      <c r="A220" s="26"/>
      <c r="F220" s="199"/>
      <c r="G220" s="200"/>
    </row>
    <row r="221" spans="1:7" ht="15" x14ac:dyDescent="0.25">
      <c r="A221" s="26"/>
      <c r="F221" s="199"/>
      <c r="G221" s="200"/>
    </row>
    <row r="222" spans="1:7" ht="15" x14ac:dyDescent="0.25">
      <c r="A222" s="26" t="s">
        <v>25</v>
      </c>
      <c r="F222" s="222">
        <v>150</v>
      </c>
      <c r="G222" s="223"/>
    </row>
    <row r="223" spans="1:7" x14ac:dyDescent="0.2">
      <c r="A223" s="224" t="s">
        <v>122</v>
      </c>
      <c r="B223" s="225"/>
      <c r="C223" s="225"/>
      <c r="D223" s="225"/>
      <c r="E223" s="225"/>
      <c r="F223" s="225"/>
      <c r="G223" s="225"/>
    </row>
    <row r="224" spans="1:7" x14ac:dyDescent="0.2">
      <c r="A224" s="225"/>
      <c r="B224" s="225"/>
      <c r="C224" s="225"/>
      <c r="D224" s="225"/>
      <c r="E224" s="225"/>
      <c r="F224" s="225"/>
      <c r="G224" s="225"/>
    </row>
    <row r="225" spans="1:8" x14ac:dyDescent="0.2">
      <c r="A225" s="225"/>
      <c r="B225" s="225"/>
      <c r="C225" s="225"/>
      <c r="D225" s="225"/>
      <c r="E225" s="225"/>
      <c r="F225" s="225"/>
      <c r="G225" s="225"/>
    </row>
    <row r="226" spans="1:8" x14ac:dyDescent="0.2">
      <c r="A226" s="225"/>
      <c r="B226" s="225"/>
      <c r="C226" s="225"/>
      <c r="D226" s="225"/>
      <c r="E226" s="225"/>
      <c r="F226" s="225"/>
      <c r="G226" s="225"/>
    </row>
    <row r="227" spans="1:8" ht="15" x14ac:dyDescent="0.25">
      <c r="A227" s="63"/>
      <c r="B227" s="58"/>
      <c r="C227" s="58"/>
      <c r="D227" s="58"/>
      <c r="E227" s="58"/>
      <c r="F227" s="58"/>
      <c r="G227" s="58"/>
    </row>
    <row r="228" spans="1:8" ht="15" x14ac:dyDescent="0.25">
      <c r="A228" s="26" t="s">
        <v>65</v>
      </c>
      <c r="B228" s="57"/>
      <c r="C228" s="57"/>
      <c r="D228" s="57"/>
      <c r="E228" s="57"/>
      <c r="F228" s="222">
        <v>120</v>
      </c>
      <c r="G228" s="223"/>
    </row>
    <row r="229" spans="1:8" x14ac:dyDescent="0.2">
      <c r="A229" s="224" t="s">
        <v>123</v>
      </c>
      <c r="B229" s="225"/>
      <c r="C229" s="225"/>
      <c r="D229" s="225"/>
      <c r="E229" s="225"/>
      <c r="F229" s="225"/>
      <c r="G229" s="225"/>
    </row>
    <row r="230" spans="1:8" x14ac:dyDescent="0.2">
      <c r="A230" s="225"/>
      <c r="B230" s="225"/>
      <c r="C230" s="225"/>
      <c r="D230" s="225"/>
      <c r="E230" s="225"/>
      <c r="F230" s="225"/>
      <c r="G230" s="225"/>
    </row>
    <row r="231" spans="1:8" x14ac:dyDescent="0.2">
      <c r="A231" s="225"/>
      <c r="B231" s="225"/>
      <c r="C231" s="225"/>
      <c r="D231" s="225"/>
      <c r="E231" s="225"/>
      <c r="F231" s="225"/>
      <c r="G231" s="225"/>
    </row>
    <row r="232" spans="1:8" x14ac:dyDescent="0.2">
      <c r="A232" s="225"/>
      <c r="B232" s="225"/>
      <c r="C232" s="225"/>
      <c r="D232" s="225"/>
      <c r="E232" s="225"/>
      <c r="F232" s="225"/>
      <c r="G232" s="225"/>
    </row>
    <row r="233" spans="1:8" ht="15" x14ac:dyDescent="0.25">
      <c r="A233" s="26"/>
      <c r="B233" s="57"/>
      <c r="C233" s="57"/>
      <c r="D233" s="57"/>
      <c r="E233" s="57"/>
      <c r="F233" s="57"/>
      <c r="G233" s="57"/>
    </row>
    <row r="234" spans="1:8" ht="15" x14ac:dyDescent="0.25">
      <c r="A234" s="26"/>
      <c r="B234" s="57"/>
      <c r="C234" s="57"/>
      <c r="D234" s="57"/>
      <c r="E234" s="57"/>
      <c r="F234" s="57"/>
      <c r="G234" s="57"/>
    </row>
    <row r="235" spans="1:8" ht="15.75" thickBot="1" x14ac:dyDescent="0.3">
      <c r="A235" s="39" t="s">
        <v>124</v>
      </c>
      <c r="B235" s="40"/>
      <c r="C235" s="41"/>
      <c r="D235" s="42"/>
      <c r="E235" s="42"/>
      <c r="F235" s="227">
        <v>200</v>
      </c>
      <c r="G235" s="227"/>
      <c r="H235" s="54">
        <f>SUM(F236)</f>
        <v>200</v>
      </c>
    </row>
    <row r="236" spans="1:8" ht="15.75" thickTop="1" x14ac:dyDescent="0.25">
      <c r="A236" s="26" t="s">
        <v>91</v>
      </c>
      <c r="F236" s="222">
        <v>200</v>
      </c>
      <c r="G236" s="223"/>
    </row>
    <row r="237" spans="1:8" x14ac:dyDescent="0.2">
      <c r="A237" s="224" t="s">
        <v>125</v>
      </c>
      <c r="B237" s="225"/>
      <c r="C237" s="225"/>
      <c r="D237" s="225"/>
      <c r="E237" s="225"/>
      <c r="F237" s="225"/>
      <c r="G237" s="225"/>
    </row>
    <row r="238" spans="1:8" x14ac:dyDescent="0.2">
      <c r="A238" s="225"/>
      <c r="B238" s="225"/>
      <c r="C238" s="225"/>
      <c r="D238" s="225"/>
      <c r="E238" s="225"/>
      <c r="F238" s="225"/>
      <c r="G238" s="225"/>
    </row>
    <row r="239" spans="1:8" x14ac:dyDescent="0.2">
      <c r="A239" s="225"/>
      <c r="B239" s="225"/>
      <c r="C239" s="225"/>
      <c r="D239" s="225"/>
      <c r="E239" s="225"/>
      <c r="F239" s="225"/>
      <c r="G239" s="225"/>
    </row>
    <row r="240" spans="1:8" ht="15" x14ac:dyDescent="0.25">
      <c r="A240" s="26"/>
      <c r="F240" s="55"/>
      <c r="G240" s="56"/>
    </row>
    <row r="241" spans="1:8" ht="7.5" customHeight="1" x14ac:dyDescent="0.25">
      <c r="A241" s="26"/>
      <c r="F241" s="55"/>
      <c r="G241" s="56"/>
    </row>
    <row r="242" spans="1:8" ht="15" x14ac:dyDescent="0.25">
      <c r="A242" s="242" t="s">
        <v>82</v>
      </c>
      <c r="B242" s="243"/>
      <c r="C242" s="243"/>
      <c r="D242" s="243"/>
      <c r="E242" s="244"/>
      <c r="F242" s="55"/>
      <c r="G242" s="56"/>
    </row>
    <row r="243" spans="1:8" ht="15.75" thickBot="1" x14ac:dyDescent="0.3">
      <c r="A243" s="39" t="s">
        <v>126</v>
      </c>
      <c r="B243" s="40"/>
      <c r="C243" s="41"/>
      <c r="D243" s="42"/>
      <c r="E243" s="42"/>
      <c r="F243" s="227">
        <v>6000</v>
      </c>
      <c r="G243" s="227"/>
      <c r="H243" s="54">
        <f>SUM(F244)</f>
        <v>6000</v>
      </c>
    </row>
    <row r="244" spans="1:8" ht="15.75" thickTop="1" x14ac:dyDescent="0.25">
      <c r="A244" s="26" t="s">
        <v>127</v>
      </c>
      <c r="F244" s="222">
        <v>6000</v>
      </c>
      <c r="G244" s="223"/>
    </row>
    <row r="245" spans="1:8" x14ac:dyDescent="0.2">
      <c r="A245" s="224" t="s">
        <v>128</v>
      </c>
      <c r="B245" s="225"/>
      <c r="C245" s="225"/>
      <c r="D245" s="225"/>
      <c r="E245" s="225"/>
      <c r="F245" s="225"/>
      <c r="G245" s="225"/>
    </row>
    <row r="246" spans="1:8" x14ac:dyDescent="0.2">
      <c r="A246" s="225"/>
      <c r="B246" s="225"/>
      <c r="C246" s="225"/>
      <c r="D246" s="225"/>
      <c r="E246" s="225"/>
      <c r="F246" s="225"/>
      <c r="G246" s="225"/>
    </row>
    <row r="247" spans="1:8" x14ac:dyDescent="0.2">
      <c r="A247" s="225"/>
      <c r="B247" s="225"/>
      <c r="C247" s="225"/>
      <c r="D247" s="225"/>
      <c r="E247" s="225"/>
      <c r="F247" s="225"/>
      <c r="G247" s="225"/>
    </row>
    <row r="248" spans="1:8" x14ac:dyDescent="0.2">
      <c r="A248" s="225"/>
      <c r="B248" s="225"/>
      <c r="C248" s="225"/>
      <c r="D248" s="225"/>
      <c r="E248" s="225"/>
      <c r="F248" s="225"/>
      <c r="G248" s="225"/>
    </row>
    <row r="249" spans="1:8" x14ac:dyDescent="0.2">
      <c r="A249" s="225"/>
      <c r="B249" s="225"/>
      <c r="C249" s="225"/>
      <c r="D249" s="225"/>
      <c r="E249" s="225"/>
      <c r="F249" s="225"/>
      <c r="G249" s="225"/>
    </row>
    <row r="250" spans="1:8" ht="15" x14ac:dyDescent="0.25">
      <c r="A250" s="26"/>
      <c r="F250" s="55"/>
      <c r="G250" s="56"/>
    </row>
    <row r="251" spans="1:8" ht="6.75" customHeight="1" x14ac:dyDescent="0.25">
      <c r="A251" s="26"/>
      <c r="F251" s="55"/>
      <c r="G251" s="56"/>
    </row>
    <row r="252" spans="1:8" ht="15" x14ac:dyDescent="0.25">
      <c r="A252" s="242" t="str">
        <f>B23</f>
        <v xml:space="preserve">Dotace na jednotky sborů dobrovolných hasičů - z rozpočtu kraje </v>
      </c>
      <c r="B252" s="243"/>
      <c r="C252" s="243"/>
      <c r="D252" s="243"/>
      <c r="E252" s="244"/>
      <c r="F252" s="55"/>
      <c r="G252" s="56"/>
    </row>
    <row r="253" spans="1:8" ht="31.5" customHeight="1" thickBot="1" x14ac:dyDescent="0.3">
      <c r="A253" s="236" t="s">
        <v>129</v>
      </c>
      <c r="B253" s="237"/>
      <c r="C253" s="237"/>
      <c r="D253" s="237"/>
      <c r="E253" s="237"/>
      <c r="F253" s="227">
        <v>5000</v>
      </c>
      <c r="G253" s="227"/>
      <c r="H253" s="54">
        <f>SUM(F254,F260)</f>
        <v>5000</v>
      </c>
    </row>
    <row r="254" spans="1:8" ht="15.75" thickTop="1" x14ac:dyDescent="0.25">
      <c r="A254" s="26" t="s">
        <v>95</v>
      </c>
      <c r="F254" s="222">
        <v>5000</v>
      </c>
      <c r="G254" s="223"/>
    </row>
    <row r="255" spans="1:8" x14ac:dyDescent="0.2">
      <c r="A255" s="224" t="s">
        <v>130</v>
      </c>
      <c r="B255" s="225"/>
      <c r="C255" s="225"/>
      <c r="D255" s="225"/>
      <c r="E255" s="225"/>
      <c r="F255" s="225"/>
      <c r="G255" s="225"/>
    </row>
    <row r="256" spans="1:8" x14ac:dyDescent="0.2">
      <c r="A256" s="225"/>
      <c r="B256" s="225"/>
      <c r="C256" s="225"/>
      <c r="D256" s="225"/>
      <c r="E256" s="225"/>
      <c r="F256" s="225"/>
      <c r="G256" s="225"/>
    </row>
    <row r="257" spans="1:8" x14ac:dyDescent="0.2">
      <c r="A257" s="225"/>
      <c r="B257" s="225"/>
      <c r="C257" s="225"/>
      <c r="D257" s="225"/>
      <c r="E257" s="225"/>
      <c r="F257" s="225"/>
      <c r="G257" s="225"/>
    </row>
    <row r="258" spans="1:8" x14ac:dyDescent="0.2">
      <c r="A258" s="225"/>
      <c r="B258" s="225"/>
      <c r="C258" s="225"/>
      <c r="D258" s="225"/>
      <c r="E258" s="225"/>
      <c r="F258" s="225"/>
      <c r="G258" s="225"/>
    </row>
    <row r="259" spans="1:8" ht="15" x14ac:dyDescent="0.25">
      <c r="A259" s="26"/>
      <c r="F259" s="55"/>
      <c r="G259" s="56"/>
    </row>
    <row r="260" spans="1:8" ht="15" x14ac:dyDescent="0.25">
      <c r="A260" s="26"/>
      <c r="F260" s="55"/>
      <c r="G260" s="56"/>
    </row>
    <row r="261" spans="1:8" ht="15.75" thickBot="1" x14ac:dyDescent="0.3">
      <c r="A261" s="39" t="s">
        <v>131</v>
      </c>
      <c r="B261" s="40"/>
      <c r="C261" s="41"/>
      <c r="D261" s="42"/>
      <c r="E261" s="42"/>
      <c r="F261" s="227">
        <v>40</v>
      </c>
      <c r="G261" s="227"/>
      <c r="H261" s="54">
        <f>SUM(F262)</f>
        <v>40</v>
      </c>
    </row>
    <row r="262" spans="1:8" ht="15.75" thickTop="1" x14ac:dyDescent="0.25">
      <c r="A262" s="26" t="s">
        <v>25</v>
      </c>
      <c r="F262" s="222">
        <v>40</v>
      </c>
      <c r="G262" s="223"/>
    </row>
    <row r="263" spans="1:8" x14ac:dyDescent="0.2">
      <c r="A263" s="224" t="s">
        <v>132</v>
      </c>
      <c r="B263" s="225"/>
      <c r="C263" s="225"/>
      <c r="D263" s="225"/>
      <c r="E263" s="225"/>
      <c r="F263" s="225"/>
      <c r="G263" s="225"/>
    </row>
    <row r="264" spans="1:8" x14ac:dyDescent="0.2">
      <c r="A264" s="225"/>
      <c r="B264" s="225"/>
      <c r="C264" s="225"/>
      <c r="D264" s="225"/>
      <c r="E264" s="225"/>
      <c r="F264" s="225"/>
      <c r="G264" s="225"/>
    </row>
    <row r="265" spans="1:8" ht="15" x14ac:dyDescent="0.25">
      <c r="A265" s="26"/>
      <c r="F265" s="55"/>
      <c r="G265" s="56"/>
    </row>
    <row r="266" spans="1:8" ht="9.75" customHeight="1" x14ac:dyDescent="0.25">
      <c r="A266" s="26"/>
      <c r="F266" s="55"/>
      <c r="G266" s="56"/>
    </row>
    <row r="267" spans="1:8" ht="15.75" thickBot="1" x14ac:dyDescent="0.3">
      <c r="A267" s="39" t="s">
        <v>133</v>
      </c>
      <c r="B267" s="40"/>
      <c r="C267" s="41"/>
      <c r="D267" s="42"/>
      <c r="E267" s="42"/>
      <c r="F267" s="227">
        <v>3500</v>
      </c>
      <c r="G267" s="227"/>
      <c r="H267" s="54">
        <f>SUM(F268,F273,F283,F289)</f>
        <v>3500</v>
      </c>
    </row>
    <row r="268" spans="1:8" ht="15.75" thickTop="1" x14ac:dyDescent="0.25">
      <c r="A268" s="26" t="s">
        <v>22</v>
      </c>
      <c r="F268" s="222">
        <v>2300</v>
      </c>
      <c r="G268" s="223"/>
    </row>
    <row r="269" spans="1:8" x14ac:dyDescent="0.2">
      <c r="A269" s="224" t="s">
        <v>134</v>
      </c>
      <c r="B269" s="225"/>
      <c r="C269" s="225"/>
      <c r="D269" s="225"/>
      <c r="E269" s="225"/>
      <c r="F269" s="225"/>
      <c r="G269" s="225"/>
    </row>
    <row r="270" spans="1:8" x14ac:dyDescent="0.2">
      <c r="A270" s="225"/>
      <c r="B270" s="225"/>
      <c r="C270" s="225"/>
      <c r="D270" s="225"/>
      <c r="E270" s="225"/>
      <c r="F270" s="225"/>
      <c r="G270" s="225"/>
    </row>
    <row r="271" spans="1:8" x14ac:dyDescent="0.2">
      <c r="A271" s="225"/>
      <c r="B271" s="225"/>
      <c r="C271" s="225"/>
      <c r="D271" s="225"/>
      <c r="E271" s="225"/>
      <c r="F271" s="225"/>
      <c r="G271" s="225"/>
    </row>
    <row r="272" spans="1:8" ht="15" x14ac:dyDescent="0.25">
      <c r="A272" s="26"/>
      <c r="F272" s="55"/>
      <c r="G272" s="56"/>
    </row>
    <row r="273" spans="1:7" ht="15" x14ac:dyDescent="0.25">
      <c r="A273" s="26" t="s">
        <v>25</v>
      </c>
      <c r="F273" s="222">
        <v>100</v>
      </c>
      <c r="G273" s="223"/>
    </row>
    <row r="274" spans="1:7" ht="15" x14ac:dyDescent="0.25">
      <c r="A274" s="25" t="s">
        <v>135</v>
      </c>
      <c r="F274" s="55"/>
      <c r="G274" s="56"/>
    </row>
    <row r="275" spans="1:7" ht="18" customHeight="1" x14ac:dyDescent="0.25">
      <c r="A275" s="224" t="s">
        <v>136</v>
      </c>
      <c r="B275" s="225"/>
      <c r="C275" s="225"/>
      <c r="D275" s="225"/>
      <c r="E275" s="225"/>
      <c r="F275" s="225"/>
      <c r="G275" s="225"/>
    </row>
    <row r="276" spans="1:7" ht="15" x14ac:dyDescent="0.25">
      <c r="A276" s="25" t="s">
        <v>137</v>
      </c>
      <c r="F276" s="55"/>
      <c r="G276" s="56"/>
    </row>
    <row r="277" spans="1:7" ht="15" x14ac:dyDescent="0.25">
      <c r="A277" s="25" t="s">
        <v>138</v>
      </c>
      <c r="F277" s="55"/>
      <c r="G277" s="56"/>
    </row>
    <row r="278" spans="1:7" ht="15" x14ac:dyDescent="0.25">
      <c r="A278" s="25" t="s">
        <v>139</v>
      </c>
      <c r="F278" s="55"/>
      <c r="G278" s="56"/>
    </row>
    <row r="279" spans="1:7" ht="15" x14ac:dyDescent="0.25">
      <c r="A279" s="25" t="s">
        <v>140</v>
      </c>
      <c r="F279" s="55"/>
      <c r="G279" s="56"/>
    </row>
    <row r="280" spans="1:7" ht="15" x14ac:dyDescent="0.25">
      <c r="A280" s="25" t="s">
        <v>142</v>
      </c>
      <c r="F280" s="55"/>
      <c r="G280" s="56"/>
    </row>
    <row r="281" spans="1:7" ht="15" x14ac:dyDescent="0.25">
      <c r="A281" s="25" t="s">
        <v>141</v>
      </c>
      <c r="F281" s="55"/>
      <c r="G281" s="56"/>
    </row>
    <row r="282" spans="1:7" ht="15" x14ac:dyDescent="0.25">
      <c r="A282" s="25"/>
      <c r="F282" s="55"/>
      <c r="G282" s="56"/>
    </row>
    <row r="283" spans="1:7" ht="15" x14ac:dyDescent="0.25">
      <c r="A283" s="26" t="s">
        <v>25</v>
      </c>
      <c r="F283" s="222">
        <v>1000</v>
      </c>
      <c r="G283" s="223"/>
    </row>
    <row r="284" spans="1:7" x14ac:dyDescent="0.2">
      <c r="A284" s="224" t="s">
        <v>143</v>
      </c>
      <c r="B284" s="225"/>
      <c r="C284" s="225"/>
      <c r="D284" s="225"/>
      <c r="E284" s="225"/>
      <c r="F284" s="225"/>
      <c r="G284" s="225"/>
    </row>
    <row r="285" spans="1:7" x14ac:dyDescent="0.2">
      <c r="A285" s="225"/>
      <c r="B285" s="225"/>
      <c r="C285" s="225"/>
      <c r="D285" s="225"/>
      <c r="E285" s="225"/>
      <c r="F285" s="225"/>
      <c r="G285" s="225"/>
    </row>
    <row r="286" spans="1:7" x14ac:dyDescent="0.2">
      <c r="A286" s="225"/>
      <c r="B286" s="225"/>
      <c r="C286" s="225"/>
      <c r="D286" s="225"/>
      <c r="E286" s="225"/>
      <c r="F286" s="225"/>
      <c r="G286" s="225"/>
    </row>
    <row r="287" spans="1:7" x14ac:dyDescent="0.2">
      <c r="A287" s="225"/>
      <c r="B287" s="225"/>
      <c r="C287" s="225"/>
      <c r="D287" s="225"/>
      <c r="E287" s="225"/>
      <c r="F287" s="225"/>
      <c r="G287" s="225"/>
    </row>
    <row r="288" spans="1:7" ht="15" x14ac:dyDescent="0.25">
      <c r="A288" s="58"/>
      <c r="B288" s="58"/>
      <c r="C288" s="58"/>
      <c r="D288" s="58"/>
      <c r="E288" s="58"/>
      <c r="F288" s="58"/>
      <c r="G288" s="58"/>
    </row>
    <row r="289" spans="1:8" s="59" customFormat="1" ht="15" x14ac:dyDescent="0.25">
      <c r="A289" s="26" t="s">
        <v>65</v>
      </c>
      <c r="B289" s="64"/>
      <c r="C289" s="64"/>
      <c r="D289" s="64"/>
      <c r="E289" s="64"/>
      <c r="F289" s="222">
        <v>100</v>
      </c>
      <c r="G289" s="223"/>
    </row>
    <row r="290" spans="1:8" s="59" customFormat="1" ht="15" x14ac:dyDescent="0.25">
      <c r="A290" s="224" t="s">
        <v>144</v>
      </c>
      <c r="B290" s="225"/>
      <c r="C290" s="225"/>
      <c r="D290" s="225"/>
      <c r="E290" s="225"/>
      <c r="F290" s="225"/>
      <c r="G290" s="225"/>
    </row>
    <row r="291" spans="1:8" s="59" customFormat="1" ht="15" x14ac:dyDescent="0.25">
      <c r="A291" s="225"/>
      <c r="B291" s="225"/>
      <c r="C291" s="225"/>
      <c r="D291" s="225"/>
      <c r="E291" s="225"/>
      <c r="F291" s="225"/>
      <c r="G291" s="225"/>
    </row>
    <row r="292" spans="1:8" s="59" customFormat="1" ht="15" x14ac:dyDescent="0.25">
      <c r="A292" s="64"/>
      <c r="B292" s="64"/>
      <c r="C292" s="64"/>
      <c r="D292" s="64"/>
      <c r="E292" s="64"/>
      <c r="F292" s="64"/>
      <c r="G292" s="64"/>
    </row>
    <row r="293" spans="1:8" s="59" customFormat="1" ht="15" x14ac:dyDescent="0.25">
      <c r="A293" s="64"/>
      <c r="B293" s="64"/>
      <c r="C293" s="64"/>
      <c r="D293" s="64"/>
      <c r="E293" s="64"/>
      <c r="F293" s="64"/>
      <c r="G293" s="64"/>
    </row>
    <row r="294" spans="1:8" ht="15.75" thickBot="1" x14ac:dyDescent="0.3">
      <c r="A294" s="39" t="s">
        <v>145</v>
      </c>
      <c r="B294" s="40"/>
      <c r="C294" s="41"/>
      <c r="D294" s="42"/>
      <c r="E294" s="42"/>
      <c r="F294" s="227">
        <v>5400</v>
      </c>
      <c r="G294" s="227"/>
      <c r="H294" s="54">
        <f>SUM(F295)</f>
        <v>5400</v>
      </c>
    </row>
    <row r="295" spans="1:8" ht="15.75" thickTop="1" x14ac:dyDescent="0.25">
      <c r="A295" s="26" t="s">
        <v>25</v>
      </c>
      <c r="F295" s="222">
        <v>5400</v>
      </c>
      <c r="G295" s="223"/>
    </row>
    <row r="296" spans="1:8" s="59" customFormat="1" ht="15" x14ac:dyDescent="0.25">
      <c r="A296" s="224" t="s">
        <v>146</v>
      </c>
      <c r="B296" s="225"/>
      <c r="C296" s="225"/>
      <c r="D296" s="225"/>
      <c r="E296" s="225"/>
      <c r="F296" s="225"/>
      <c r="G296" s="225"/>
    </row>
    <row r="297" spans="1:8" s="59" customFormat="1" ht="15" x14ac:dyDescent="0.25">
      <c r="A297" s="225"/>
      <c r="B297" s="225"/>
      <c r="C297" s="225"/>
      <c r="D297" s="225"/>
      <c r="E297" s="225"/>
      <c r="F297" s="225"/>
      <c r="G297" s="225"/>
    </row>
    <row r="298" spans="1:8" ht="15" x14ac:dyDescent="0.25">
      <c r="A298" s="26"/>
      <c r="B298" s="57"/>
      <c r="C298" s="57"/>
      <c r="D298" s="57"/>
      <c r="E298" s="57"/>
      <c r="F298" s="57"/>
      <c r="G298" s="57"/>
    </row>
  </sheetData>
  <mergeCells count="89">
    <mergeCell ref="F295:G295"/>
    <mergeCell ref="A296:G297"/>
    <mergeCell ref="A275:G275"/>
    <mergeCell ref="F283:G283"/>
    <mergeCell ref="A284:G287"/>
    <mergeCell ref="F289:G289"/>
    <mergeCell ref="A290:G291"/>
    <mergeCell ref="F267:G267"/>
    <mergeCell ref="F268:G268"/>
    <mergeCell ref="A269:G271"/>
    <mergeCell ref="F273:G273"/>
    <mergeCell ref="F294:G294"/>
    <mergeCell ref="F236:G236"/>
    <mergeCell ref="A237:G239"/>
    <mergeCell ref="F243:G243"/>
    <mergeCell ref="F244:G244"/>
    <mergeCell ref="A263:G264"/>
    <mergeCell ref="F254:G254"/>
    <mergeCell ref="A255:G258"/>
    <mergeCell ref="F261:G261"/>
    <mergeCell ref="F262:G262"/>
    <mergeCell ref="F222:G222"/>
    <mergeCell ref="A223:G226"/>
    <mergeCell ref="F228:G228"/>
    <mergeCell ref="A229:G232"/>
    <mergeCell ref="F235:G235"/>
    <mergeCell ref="A28:C28"/>
    <mergeCell ref="F205:G205"/>
    <mergeCell ref="F208:G208"/>
    <mergeCell ref="A209:G211"/>
    <mergeCell ref="F213:G213"/>
    <mergeCell ref="F102:G102"/>
    <mergeCell ref="F32:G32"/>
    <mergeCell ref="F31:G31"/>
    <mergeCell ref="F47:G47"/>
    <mergeCell ref="A48:G73"/>
    <mergeCell ref="A75:G96"/>
    <mergeCell ref="F98:G98"/>
    <mergeCell ref="A99:G99"/>
    <mergeCell ref="A133:G135"/>
    <mergeCell ref="F103:G103"/>
    <mergeCell ref="A104:G105"/>
    <mergeCell ref="F1:G1"/>
    <mergeCell ref="A242:E242"/>
    <mergeCell ref="A252:E252"/>
    <mergeCell ref="A245:G249"/>
    <mergeCell ref="A253:E253"/>
    <mergeCell ref="F253:G253"/>
    <mergeCell ref="F150:G150"/>
    <mergeCell ref="F149:G149"/>
    <mergeCell ref="A151:G156"/>
    <mergeCell ref="A159:E159"/>
    <mergeCell ref="F159:G159"/>
    <mergeCell ref="F160:G160"/>
    <mergeCell ref="A161:G164"/>
    <mergeCell ref="A33:G36"/>
    <mergeCell ref="F38:G38"/>
    <mergeCell ref="A39:G45"/>
    <mergeCell ref="A214:G217"/>
    <mergeCell ref="F107:G107"/>
    <mergeCell ref="A108:G110"/>
    <mergeCell ref="F112:G112"/>
    <mergeCell ref="F125:G125"/>
    <mergeCell ref="A113:G122"/>
    <mergeCell ref="F126:G126"/>
    <mergeCell ref="A125:E125"/>
    <mergeCell ref="A127:G130"/>
    <mergeCell ref="F132:G132"/>
    <mergeCell ref="A196:G199"/>
    <mergeCell ref="F179:G179"/>
    <mergeCell ref="F180:G180"/>
    <mergeCell ref="A182:G182"/>
    <mergeCell ref="A183:G183"/>
    <mergeCell ref="F167:G167"/>
    <mergeCell ref="A138:E138"/>
    <mergeCell ref="F138:G138"/>
    <mergeCell ref="A140:G142"/>
    <mergeCell ref="F139:G139"/>
    <mergeCell ref="A202:G203"/>
    <mergeCell ref="F174:G174"/>
    <mergeCell ref="F175:G175"/>
    <mergeCell ref="F201:G201"/>
    <mergeCell ref="F194:G194"/>
    <mergeCell ref="F195:G195"/>
    <mergeCell ref="F187:G187"/>
    <mergeCell ref="F188:G188"/>
    <mergeCell ref="F168:G168"/>
    <mergeCell ref="A169:G171"/>
    <mergeCell ref="A189:G191"/>
  </mergeCells>
  <pageMargins left="0.70866141732283472" right="0.70866141732283472" top="0.78740157480314965" bottom="0.78740157480314965" header="0.31496062992125984" footer="0.31496062992125984"/>
  <pageSetup paperSize="9" scale="66" firstPageNumber="28"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219"/>
  <sheetViews>
    <sheetView view="pageBreakPreview" topLeftCell="A193" zoomScaleNormal="100" zoomScaleSheetLayoutView="100" workbookViewId="0">
      <selection activeCell="C226" sqref="C22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8.28515625" style="1" customWidth="1"/>
    <col min="8" max="8" width="21" style="1" customWidth="1"/>
    <col min="9" max="11" width="9.140625" style="1"/>
    <col min="12" max="12" width="13.28515625" style="1" customWidth="1"/>
    <col min="13" max="16384" width="9.140625" style="1"/>
  </cols>
  <sheetData>
    <row r="1" spans="1:7" ht="23.25" x14ac:dyDescent="0.35">
      <c r="A1" s="61" t="s">
        <v>147</v>
      </c>
      <c r="F1" s="226" t="s">
        <v>148</v>
      </c>
      <c r="G1" s="226"/>
    </row>
    <row r="3" spans="1:7" x14ac:dyDescent="0.2">
      <c r="A3" s="25" t="s">
        <v>1</v>
      </c>
      <c r="B3" s="25" t="s">
        <v>149</v>
      </c>
    </row>
    <row r="4" spans="1:7" x14ac:dyDescent="0.2">
      <c r="B4" s="25" t="s">
        <v>150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5" thickTop="1" x14ac:dyDescent="0.2">
      <c r="A9" s="19">
        <v>6172</v>
      </c>
      <c r="B9" s="20">
        <v>50</v>
      </c>
      <c r="C9" s="13" t="s">
        <v>10</v>
      </c>
      <c r="D9" s="6">
        <v>230500</v>
      </c>
      <c r="E9" s="6">
        <v>233018</v>
      </c>
      <c r="F9" s="6">
        <v>230200</v>
      </c>
      <c r="G9" s="7">
        <f>F9/D9*100</f>
        <v>99.869848156182215</v>
      </c>
    </row>
    <row r="10" spans="1:7" x14ac:dyDescent="0.2">
      <c r="A10" s="21">
        <v>6172</v>
      </c>
      <c r="B10" s="22">
        <v>51</v>
      </c>
      <c r="C10" s="8" t="s">
        <v>11</v>
      </c>
      <c r="D10" s="9">
        <v>59361</v>
      </c>
      <c r="E10" s="9">
        <v>56305</v>
      </c>
      <c r="F10" s="9">
        <v>55331</v>
      </c>
      <c r="G10" s="10">
        <f t="shared" ref="G10:G14" si="0">F10/D10*100</f>
        <v>93.211030811475553</v>
      </c>
    </row>
    <row r="11" spans="1:7" ht="28.5" x14ac:dyDescent="0.2">
      <c r="A11" s="21">
        <v>6172</v>
      </c>
      <c r="B11" s="22">
        <v>53</v>
      </c>
      <c r="C11" s="14" t="s">
        <v>14</v>
      </c>
      <c r="D11" s="9">
        <v>220</v>
      </c>
      <c r="E11" s="9">
        <v>170</v>
      </c>
      <c r="F11" s="9">
        <v>220</v>
      </c>
      <c r="G11" s="10">
        <f t="shared" si="0"/>
        <v>100</v>
      </c>
    </row>
    <row r="12" spans="1:7" x14ac:dyDescent="0.2">
      <c r="A12" s="21">
        <v>6172</v>
      </c>
      <c r="B12" s="22">
        <v>54</v>
      </c>
      <c r="C12" s="8" t="s">
        <v>15</v>
      </c>
      <c r="D12" s="9">
        <v>1000</v>
      </c>
      <c r="E12" s="9">
        <v>1006</v>
      </c>
      <c r="F12" s="9">
        <v>1000</v>
      </c>
      <c r="G12" s="10">
        <f t="shared" si="0"/>
        <v>100</v>
      </c>
    </row>
    <row r="13" spans="1:7" ht="29.25" thickBot="1" x14ac:dyDescent="0.25">
      <c r="A13" s="23">
        <v>6330</v>
      </c>
      <c r="B13" s="24">
        <v>53</v>
      </c>
      <c r="C13" s="15" t="s">
        <v>14</v>
      </c>
      <c r="D13" s="11">
        <v>5950</v>
      </c>
      <c r="E13" s="11">
        <v>5950</v>
      </c>
      <c r="F13" s="11">
        <v>5100</v>
      </c>
      <c r="G13" s="12">
        <f t="shared" si="0"/>
        <v>85.714285714285708</v>
      </c>
    </row>
    <row r="14" spans="1:7" s="16" customFormat="1" ht="16.5" thickTop="1" thickBot="1" x14ac:dyDescent="0.3">
      <c r="A14" s="229" t="s">
        <v>12</v>
      </c>
      <c r="B14" s="230"/>
      <c r="C14" s="231"/>
      <c r="D14" s="52">
        <f>SUM(D9:D13)</f>
        <v>297031</v>
      </c>
      <c r="E14" s="52">
        <f>SUM(E9:E13)</f>
        <v>296449</v>
      </c>
      <c r="F14" s="52">
        <f>SUM(F9:F13)</f>
        <v>291851</v>
      </c>
      <c r="G14" s="53">
        <f t="shared" si="0"/>
        <v>98.256074281808964</v>
      </c>
    </row>
    <row r="15" spans="1:7" ht="15" thickTop="1" x14ac:dyDescent="0.2"/>
    <row r="16" spans="1:7" ht="15" x14ac:dyDescent="0.25">
      <c r="A16" s="27" t="s">
        <v>17</v>
      </c>
    </row>
    <row r="17" spans="1:8" ht="17.25" customHeight="1" thickBot="1" x14ac:dyDescent="0.3">
      <c r="A17" s="39" t="s">
        <v>153</v>
      </c>
      <c r="B17" s="40"/>
      <c r="C17" s="41"/>
      <c r="D17" s="42"/>
      <c r="E17" s="42"/>
      <c r="F17" s="227">
        <v>230200</v>
      </c>
      <c r="G17" s="227"/>
      <c r="H17" s="54">
        <f>SUM(F18,F21,F28,F30,F34,F38,F43)</f>
        <v>230200</v>
      </c>
    </row>
    <row r="18" spans="1:8" ht="15.75" thickTop="1" x14ac:dyDescent="0.25">
      <c r="A18" s="26" t="s">
        <v>154</v>
      </c>
      <c r="F18" s="222">
        <v>170000</v>
      </c>
      <c r="G18" s="223"/>
    </row>
    <row r="19" spans="1:8" x14ac:dyDescent="0.2">
      <c r="A19" s="25" t="s">
        <v>155</v>
      </c>
    </row>
    <row r="20" spans="1:8" ht="15" x14ac:dyDescent="0.25">
      <c r="A20" s="26"/>
    </row>
    <row r="21" spans="1:8" ht="15" x14ac:dyDescent="0.25">
      <c r="A21" s="26" t="s">
        <v>51</v>
      </c>
      <c r="F21" s="222">
        <v>1500</v>
      </c>
      <c r="G21" s="223"/>
    </row>
    <row r="22" spans="1:8" x14ac:dyDescent="0.2">
      <c r="A22" s="224" t="s">
        <v>156</v>
      </c>
      <c r="B22" s="225"/>
      <c r="C22" s="225"/>
      <c r="D22" s="225"/>
      <c r="E22" s="225"/>
      <c r="F22" s="225"/>
      <c r="G22" s="225"/>
    </row>
    <row r="23" spans="1:8" x14ac:dyDescent="0.2">
      <c r="A23" s="225"/>
      <c r="B23" s="225"/>
      <c r="C23" s="225"/>
      <c r="D23" s="225"/>
      <c r="E23" s="225"/>
      <c r="F23" s="225"/>
      <c r="G23" s="225"/>
    </row>
    <row r="24" spans="1:8" x14ac:dyDescent="0.2">
      <c r="A24" s="225"/>
      <c r="B24" s="225"/>
      <c r="C24" s="225"/>
      <c r="D24" s="225"/>
      <c r="E24" s="225"/>
      <c r="F24" s="225"/>
      <c r="G24" s="225"/>
    </row>
    <row r="25" spans="1:8" x14ac:dyDescent="0.2">
      <c r="A25" s="228"/>
      <c r="B25" s="228"/>
      <c r="C25" s="228"/>
      <c r="D25" s="228"/>
      <c r="E25" s="228"/>
      <c r="F25" s="228"/>
      <c r="G25" s="228"/>
    </row>
    <row r="26" spans="1:8" ht="13.5" customHeight="1" x14ac:dyDescent="0.2">
      <c r="A26" s="228"/>
      <c r="B26" s="228"/>
      <c r="C26" s="228"/>
      <c r="D26" s="228"/>
      <c r="E26" s="228"/>
      <c r="F26" s="228"/>
      <c r="G26" s="228"/>
    </row>
    <row r="27" spans="1:8" ht="15" x14ac:dyDescent="0.25">
      <c r="A27" s="26"/>
    </row>
    <row r="28" spans="1:8" ht="15" x14ac:dyDescent="0.25">
      <c r="A28" s="26" t="s">
        <v>157</v>
      </c>
      <c r="F28" s="222">
        <v>100</v>
      </c>
      <c r="G28" s="223"/>
    </row>
    <row r="29" spans="1:8" ht="15" x14ac:dyDescent="0.25">
      <c r="A29" s="26"/>
    </row>
    <row r="30" spans="1:8" ht="15" x14ac:dyDescent="0.25">
      <c r="A30" s="26" t="s">
        <v>53</v>
      </c>
      <c r="F30" s="222">
        <v>42500</v>
      </c>
      <c r="G30" s="223"/>
    </row>
    <row r="31" spans="1:8" x14ac:dyDescent="0.2">
      <c r="A31" s="224" t="s">
        <v>158</v>
      </c>
      <c r="B31" s="225"/>
      <c r="C31" s="225"/>
      <c r="D31" s="225"/>
      <c r="E31" s="225"/>
      <c r="F31" s="225"/>
      <c r="G31" s="225"/>
    </row>
    <row r="32" spans="1:8" x14ac:dyDescent="0.2">
      <c r="A32" s="225"/>
      <c r="B32" s="225"/>
      <c r="C32" s="225"/>
      <c r="D32" s="225"/>
      <c r="E32" s="225"/>
      <c r="F32" s="225"/>
      <c r="G32" s="225"/>
    </row>
    <row r="33" spans="1:8" ht="15" x14ac:dyDescent="0.25">
      <c r="A33" s="26"/>
    </row>
    <row r="34" spans="1:8" ht="15" x14ac:dyDescent="0.25">
      <c r="A34" s="26" t="s">
        <v>159</v>
      </c>
      <c r="F34" s="222">
        <v>15300</v>
      </c>
      <c r="G34" s="223"/>
    </row>
    <row r="35" spans="1:8" x14ac:dyDescent="0.2">
      <c r="A35" s="224" t="s">
        <v>160</v>
      </c>
      <c r="B35" s="225"/>
      <c r="C35" s="225"/>
      <c r="D35" s="225"/>
      <c r="E35" s="225"/>
      <c r="F35" s="225"/>
      <c r="G35" s="225"/>
    </row>
    <row r="36" spans="1:8" x14ac:dyDescent="0.2">
      <c r="A36" s="225"/>
      <c r="B36" s="225"/>
      <c r="C36" s="225"/>
      <c r="D36" s="225"/>
      <c r="E36" s="225"/>
      <c r="F36" s="225"/>
      <c r="G36" s="225"/>
    </row>
    <row r="37" spans="1:8" ht="15" x14ac:dyDescent="0.25">
      <c r="A37" s="26"/>
    </row>
    <row r="38" spans="1:8" ht="15" x14ac:dyDescent="0.25">
      <c r="A38" s="26" t="s">
        <v>161</v>
      </c>
      <c r="F38" s="222">
        <v>750</v>
      </c>
      <c r="G38" s="223"/>
    </row>
    <row r="39" spans="1:8" x14ac:dyDescent="0.2">
      <c r="A39" s="224" t="s">
        <v>162</v>
      </c>
      <c r="B39" s="225"/>
      <c r="C39" s="225"/>
      <c r="D39" s="225"/>
      <c r="E39" s="225"/>
      <c r="F39" s="225"/>
      <c r="G39" s="225"/>
    </row>
    <row r="40" spans="1:8" x14ac:dyDescent="0.2">
      <c r="A40" s="225"/>
      <c r="B40" s="225"/>
      <c r="C40" s="225"/>
      <c r="D40" s="225"/>
      <c r="E40" s="225"/>
      <c r="F40" s="225"/>
      <c r="G40" s="225"/>
    </row>
    <row r="41" spans="1:8" x14ac:dyDescent="0.2">
      <c r="A41" s="225"/>
      <c r="B41" s="225"/>
      <c r="C41" s="225"/>
      <c r="D41" s="225"/>
      <c r="E41" s="225"/>
      <c r="F41" s="225"/>
      <c r="G41" s="225"/>
    </row>
    <row r="42" spans="1:8" ht="15" x14ac:dyDescent="0.25">
      <c r="A42" s="26"/>
    </row>
    <row r="43" spans="1:8" ht="15" x14ac:dyDescent="0.25">
      <c r="A43" s="26" t="s">
        <v>54</v>
      </c>
      <c r="F43" s="222">
        <v>50</v>
      </c>
      <c r="G43" s="223"/>
    </row>
    <row r="44" spans="1:8" ht="15" x14ac:dyDescent="0.25">
      <c r="A44" s="26"/>
    </row>
    <row r="45" spans="1:8" ht="15" x14ac:dyDescent="0.25">
      <c r="A45" s="26"/>
    </row>
    <row r="46" spans="1:8" ht="15.75" thickBot="1" x14ac:dyDescent="0.3">
      <c r="A46" s="39" t="s">
        <v>133</v>
      </c>
      <c r="B46" s="40"/>
      <c r="C46" s="41"/>
      <c r="D46" s="42"/>
      <c r="E46" s="42"/>
      <c r="F46" s="227">
        <v>55331</v>
      </c>
      <c r="G46" s="227"/>
      <c r="H46" s="54">
        <f>SUM(F47,F51,F54,F58,F62,F69,F75,F80,F87,F90,F94,F97,F100,F109,F114,F125,F131,F136,F165,F179,F183,F186,F189,F192)</f>
        <v>55331</v>
      </c>
    </row>
    <row r="47" spans="1:8" ht="15.75" thickTop="1" x14ac:dyDescent="0.25">
      <c r="A47" s="26" t="s">
        <v>115</v>
      </c>
      <c r="F47" s="222">
        <v>46</v>
      </c>
      <c r="G47" s="223"/>
    </row>
    <row r="48" spans="1:8" x14ac:dyDescent="0.2">
      <c r="A48" s="224" t="s">
        <v>163</v>
      </c>
      <c r="B48" s="225"/>
      <c r="C48" s="225"/>
      <c r="D48" s="225"/>
      <c r="E48" s="225"/>
      <c r="F48" s="225"/>
      <c r="G48" s="225"/>
    </row>
    <row r="49" spans="1:7" x14ac:dyDescent="0.2">
      <c r="A49" s="225"/>
      <c r="B49" s="225"/>
      <c r="C49" s="225"/>
      <c r="D49" s="225"/>
      <c r="E49" s="225"/>
      <c r="F49" s="225"/>
      <c r="G49" s="225"/>
    </row>
    <row r="50" spans="1:7" ht="15" x14ac:dyDescent="0.25">
      <c r="A50" s="26"/>
    </row>
    <row r="51" spans="1:7" ht="15" x14ac:dyDescent="0.25">
      <c r="A51" s="26" t="s">
        <v>20</v>
      </c>
      <c r="F51" s="222">
        <v>500</v>
      </c>
      <c r="G51" s="223"/>
    </row>
    <row r="52" spans="1:7" x14ac:dyDescent="0.2">
      <c r="A52" s="25" t="s">
        <v>164</v>
      </c>
    </row>
    <row r="53" spans="1:7" ht="15" x14ac:dyDescent="0.25">
      <c r="A53" s="26"/>
    </row>
    <row r="54" spans="1:7" ht="15" x14ac:dyDescent="0.25">
      <c r="A54" s="26" t="s">
        <v>21</v>
      </c>
      <c r="F54" s="222">
        <v>500</v>
      </c>
      <c r="G54" s="223"/>
    </row>
    <row r="55" spans="1:7" x14ac:dyDescent="0.2">
      <c r="A55" s="224" t="s">
        <v>165</v>
      </c>
      <c r="B55" s="225"/>
      <c r="C55" s="225"/>
      <c r="D55" s="225"/>
      <c r="E55" s="225"/>
      <c r="F55" s="225"/>
      <c r="G55" s="225"/>
    </row>
    <row r="56" spans="1:7" x14ac:dyDescent="0.2">
      <c r="A56" s="225"/>
      <c r="B56" s="225"/>
      <c r="C56" s="225"/>
      <c r="D56" s="225"/>
      <c r="E56" s="225"/>
      <c r="F56" s="225"/>
      <c r="G56" s="225"/>
    </row>
    <row r="57" spans="1:7" ht="15" x14ac:dyDescent="0.25">
      <c r="A57" s="26"/>
    </row>
    <row r="58" spans="1:7" ht="15" x14ac:dyDescent="0.25">
      <c r="A58" s="26" t="s">
        <v>22</v>
      </c>
      <c r="F58" s="222">
        <v>2730</v>
      </c>
      <c r="G58" s="223"/>
    </row>
    <row r="59" spans="1:7" x14ac:dyDescent="0.2">
      <c r="A59" s="224" t="s">
        <v>166</v>
      </c>
      <c r="B59" s="225"/>
      <c r="C59" s="225"/>
      <c r="D59" s="225"/>
      <c r="E59" s="225"/>
      <c r="F59" s="225"/>
      <c r="G59" s="225"/>
    </row>
    <row r="60" spans="1:7" x14ac:dyDescent="0.2">
      <c r="A60" s="225"/>
      <c r="B60" s="225"/>
      <c r="C60" s="225"/>
      <c r="D60" s="225"/>
      <c r="E60" s="225"/>
      <c r="F60" s="225"/>
      <c r="G60" s="225"/>
    </row>
    <row r="61" spans="1:7" ht="15" x14ac:dyDescent="0.25">
      <c r="A61" s="26"/>
    </row>
    <row r="62" spans="1:7" ht="15" x14ac:dyDescent="0.25">
      <c r="A62" s="26" t="s">
        <v>56</v>
      </c>
      <c r="F62" s="222">
        <v>480</v>
      </c>
      <c r="G62" s="223"/>
    </row>
    <row r="63" spans="1:7" x14ac:dyDescent="0.2">
      <c r="A63" s="224" t="s">
        <v>167</v>
      </c>
      <c r="B63" s="225"/>
      <c r="C63" s="225"/>
      <c r="D63" s="225"/>
      <c r="E63" s="225"/>
      <c r="F63" s="225"/>
      <c r="G63" s="225"/>
    </row>
    <row r="64" spans="1:7" x14ac:dyDescent="0.2">
      <c r="A64" s="225"/>
      <c r="B64" s="225"/>
      <c r="C64" s="225"/>
      <c r="D64" s="225"/>
      <c r="E64" s="225"/>
      <c r="F64" s="225"/>
      <c r="G64" s="225"/>
    </row>
    <row r="65" spans="1:7" x14ac:dyDescent="0.2">
      <c r="A65" s="224" t="s">
        <v>181</v>
      </c>
      <c r="B65" s="225"/>
      <c r="C65" s="225"/>
      <c r="D65" s="225"/>
      <c r="E65" s="225"/>
      <c r="F65" s="225"/>
      <c r="G65" s="225"/>
    </row>
    <row r="66" spans="1:7" x14ac:dyDescent="0.2">
      <c r="A66" s="225"/>
      <c r="B66" s="225"/>
      <c r="C66" s="225"/>
      <c r="D66" s="225"/>
      <c r="E66" s="225"/>
      <c r="F66" s="225"/>
      <c r="G66" s="225"/>
    </row>
    <row r="67" spans="1:7" x14ac:dyDescent="0.2">
      <c r="A67" s="25" t="s">
        <v>182</v>
      </c>
    </row>
    <row r="68" spans="1:7" ht="15" x14ac:dyDescent="0.25">
      <c r="A68" s="26"/>
    </row>
    <row r="69" spans="1:7" ht="15" x14ac:dyDescent="0.25">
      <c r="A69" s="26" t="s">
        <v>57</v>
      </c>
      <c r="F69" s="222">
        <v>3205</v>
      </c>
      <c r="G69" s="223"/>
    </row>
    <row r="70" spans="1:7" x14ac:dyDescent="0.2">
      <c r="A70" s="25" t="s">
        <v>168</v>
      </c>
    </row>
    <row r="71" spans="1:7" x14ac:dyDescent="0.2">
      <c r="A71" s="224" t="s">
        <v>170</v>
      </c>
      <c r="B71" s="225"/>
      <c r="C71" s="225"/>
      <c r="D71" s="225"/>
      <c r="E71" s="225"/>
      <c r="F71" s="225"/>
      <c r="G71" s="225"/>
    </row>
    <row r="72" spans="1:7" x14ac:dyDescent="0.2">
      <c r="A72" s="225"/>
      <c r="B72" s="225"/>
      <c r="C72" s="225"/>
      <c r="D72" s="225"/>
      <c r="E72" s="225"/>
      <c r="F72" s="225"/>
      <c r="G72" s="225"/>
    </row>
    <row r="73" spans="1:7" x14ac:dyDescent="0.2">
      <c r="A73" s="25" t="s">
        <v>169</v>
      </c>
    </row>
    <row r="74" spans="1:7" ht="15" x14ac:dyDescent="0.25">
      <c r="A74" s="26"/>
    </row>
    <row r="75" spans="1:7" ht="15" x14ac:dyDescent="0.25">
      <c r="A75" s="26" t="s">
        <v>171</v>
      </c>
      <c r="F75" s="222">
        <v>352</v>
      </c>
      <c r="G75" s="223"/>
    </row>
    <row r="76" spans="1:7" x14ac:dyDescent="0.2">
      <c r="A76" s="224" t="s">
        <v>172</v>
      </c>
      <c r="B76" s="225"/>
      <c r="C76" s="225"/>
      <c r="D76" s="225"/>
      <c r="E76" s="225"/>
      <c r="F76" s="225"/>
      <c r="G76" s="225"/>
    </row>
    <row r="77" spans="1:7" x14ac:dyDescent="0.2">
      <c r="A77" s="225"/>
      <c r="B77" s="225"/>
      <c r="C77" s="225"/>
      <c r="D77" s="225"/>
      <c r="E77" s="225"/>
      <c r="F77" s="225"/>
      <c r="G77" s="225"/>
    </row>
    <row r="78" spans="1:7" x14ac:dyDescent="0.2">
      <c r="A78" s="225"/>
      <c r="B78" s="225"/>
      <c r="C78" s="225"/>
      <c r="D78" s="225"/>
      <c r="E78" s="225"/>
      <c r="F78" s="225"/>
      <c r="G78" s="225"/>
    </row>
    <row r="79" spans="1:7" ht="15" x14ac:dyDescent="0.25">
      <c r="A79" s="26"/>
    </row>
    <row r="80" spans="1:7" ht="15" x14ac:dyDescent="0.25">
      <c r="A80" s="26" t="s">
        <v>58</v>
      </c>
      <c r="F80" s="222">
        <v>3200</v>
      </c>
      <c r="G80" s="223"/>
    </row>
    <row r="81" spans="1:7" x14ac:dyDescent="0.2">
      <c r="A81" s="224" t="s">
        <v>541</v>
      </c>
      <c r="B81" s="225"/>
      <c r="C81" s="225"/>
      <c r="D81" s="225"/>
      <c r="E81" s="225"/>
      <c r="F81" s="225"/>
      <c r="G81" s="225"/>
    </row>
    <row r="82" spans="1:7" x14ac:dyDescent="0.2">
      <c r="A82" s="225"/>
      <c r="B82" s="225"/>
      <c r="C82" s="225"/>
      <c r="D82" s="225"/>
      <c r="E82" s="225"/>
      <c r="F82" s="225"/>
      <c r="G82" s="225"/>
    </row>
    <row r="83" spans="1:7" x14ac:dyDescent="0.2">
      <c r="A83" s="225"/>
      <c r="B83" s="225"/>
      <c r="C83" s="225"/>
      <c r="D83" s="225"/>
      <c r="E83" s="225"/>
      <c r="F83" s="225"/>
      <c r="G83" s="225"/>
    </row>
    <row r="84" spans="1:7" x14ac:dyDescent="0.2">
      <c r="A84" s="225"/>
      <c r="B84" s="225"/>
      <c r="C84" s="225"/>
      <c r="D84" s="225"/>
      <c r="E84" s="225"/>
      <c r="F84" s="225"/>
      <c r="G84" s="225"/>
    </row>
    <row r="85" spans="1:7" x14ac:dyDescent="0.2">
      <c r="A85" s="228"/>
      <c r="B85" s="228"/>
      <c r="C85" s="228"/>
      <c r="D85" s="228"/>
      <c r="E85" s="228"/>
      <c r="F85" s="228"/>
      <c r="G85" s="228"/>
    </row>
    <row r="86" spans="1:7" ht="15" x14ac:dyDescent="0.25">
      <c r="A86" s="26"/>
    </row>
    <row r="87" spans="1:7" ht="15" x14ac:dyDescent="0.25">
      <c r="A87" s="26" t="s">
        <v>59</v>
      </c>
      <c r="F87" s="222">
        <v>1200</v>
      </c>
      <c r="G87" s="223"/>
    </row>
    <row r="88" spans="1:7" x14ac:dyDescent="0.2">
      <c r="A88" s="25" t="s">
        <v>173</v>
      </c>
    </row>
    <row r="89" spans="1:7" ht="15" x14ac:dyDescent="0.25">
      <c r="A89" s="26"/>
    </row>
    <row r="90" spans="1:7" ht="15" x14ac:dyDescent="0.25">
      <c r="A90" s="26" t="s">
        <v>174</v>
      </c>
      <c r="F90" s="222">
        <v>120</v>
      </c>
      <c r="G90" s="223"/>
    </row>
    <row r="91" spans="1:7" x14ac:dyDescent="0.2">
      <c r="A91" s="224" t="s">
        <v>175</v>
      </c>
      <c r="B91" s="225"/>
      <c r="C91" s="225"/>
      <c r="D91" s="225"/>
      <c r="E91" s="225"/>
      <c r="F91" s="225"/>
      <c r="G91" s="225"/>
    </row>
    <row r="92" spans="1:7" x14ac:dyDescent="0.2">
      <c r="A92" s="225"/>
      <c r="B92" s="225"/>
      <c r="C92" s="225"/>
      <c r="D92" s="225"/>
      <c r="E92" s="225"/>
      <c r="F92" s="225"/>
      <c r="G92" s="225"/>
    </row>
    <row r="93" spans="1:7" ht="15" x14ac:dyDescent="0.25">
      <c r="A93" s="26"/>
    </row>
    <row r="94" spans="1:7" ht="15" x14ac:dyDescent="0.25">
      <c r="A94" s="26" t="s">
        <v>176</v>
      </c>
      <c r="F94" s="222">
        <v>5</v>
      </c>
      <c r="G94" s="223"/>
    </row>
    <row r="95" spans="1:7" x14ac:dyDescent="0.2">
      <c r="A95" s="25" t="s">
        <v>177</v>
      </c>
    </row>
    <row r="96" spans="1:7" ht="15" x14ac:dyDescent="0.25">
      <c r="A96" s="26"/>
    </row>
    <row r="97" spans="1:7" ht="15" x14ac:dyDescent="0.25">
      <c r="A97" s="26" t="s">
        <v>60</v>
      </c>
      <c r="F97" s="222">
        <v>1500</v>
      </c>
      <c r="G97" s="223"/>
    </row>
    <row r="98" spans="1:7" x14ac:dyDescent="0.2">
      <c r="A98" s="25" t="s">
        <v>178</v>
      </c>
    </row>
    <row r="99" spans="1:7" ht="15" x14ac:dyDescent="0.25">
      <c r="A99" s="26"/>
    </row>
    <row r="100" spans="1:7" ht="15" x14ac:dyDescent="0.25">
      <c r="A100" s="26" t="s">
        <v>61</v>
      </c>
      <c r="F100" s="222">
        <v>2000</v>
      </c>
      <c r="G100" s="223"/>
    </row>
    <row r="101" spans="1:7" x14ac:dyDescent="0.2">
      <c r="A101" s="224" t="s">
        <v>542</v>
      </c>
      <c r="B101" s="225"/>
      <c r="C101" s="225"/>
      <c r="D101" s="225"/>
      <c r="E101" s="225"/>
      <c r="F101" s="225"/>
      <c r="G101" s="225"/>
    </row>
    <row r="102" spans="1:7" x14ac:dyDescent="0.2">
      <c r="A102" s="225"/>
      <c r="B102" s="225"/>
      <c r="C102" s="225"/>
      <c r="D102" s="225"/>
      <c r="E102" s="225"/>
      <c r="F102" s="225"/>
      <c r="G102" s="225"/>
    </row>
    <row r="103" spans="1:7" x14ac:dyDescent="0.2">
      <c r="A103" s="225"/>
      <c r="B103" s="225"/>
      <c r="C103" s="225"/>
      <c r="D103" s="225"/>
      <c r="E103" s="225"/>
      <c r="F103" s="225"/>
      <c r="G103" s="225"/>
    </row>
    <row r="104" spans="1:7" x14ac:dyDescent="0.2">
      <c r="A104" s="225"/>
      <c r="B104" s="225"/>
      <c r="C104" s="225"/>
      <c r="D104" s="225"/>
      <c r="E104" s="225"/>
      <c r="F104" s="225"/>
      <c r="G104" s="225"/>
    </row>
    <row r="105" spans="1:7" x14ac:dyDescent="0.2">
      <c r="A105" s="225"/>
      <c r="B105" s="225"/>
      <c r="C105" s="225"/>
      <c r="D105" s="225"/>
      <c r="E105" s="225"/>
      <c r="F105" s="225"/>
      <c r="G105" s="225"/>
    </row>
    <row r="106" spans="1:7" x14ac:dyDescent="0.2">
      <c r="A106" s="225"/>
      <c r="B106" s="225"/>
      <c r="C106" s="225"/>
      <c r="D106" s="225"/>
      <c r="E106" s="225"/>
      <c r="F106" s="225"/>
      <c r="G106" s="225"/>
    </row>
    <row r="107" spans="1:7" x14ac:dyDescent="0.2">
      <c r="A107" s="225"/>
      <c r="B107" s="225"/>
      <c r="C107" s="225"/>
      <c r="D107" s="225"/>
      <c r="E107" s="225"/>
      <c r="F107" s="225"/>
      <c r="G107" s="225"/>
    </row>
    <row r="108" spans="1:7" ht="15" x14ac:dyDescent="0.25">
      <c r="A108" s="26"/>
      <c r="B108" s="58"/>
      <c r="C108" s="58"/>
      <c r="D108" s="58"/>
      <c r="E108" s="58"/>
      <c r="F108" s="58"/>
      <c r="G108" s="58"/>
    </row>
    <row r="109" spans="1:7" ht="15" x14ac:dyDescent="0.25">
      <c r="A109" s="26" t="s">
        <v>62</v>
      </c>
      <c r="B109" s="58"/>
      <c r="C109" s="58"/>
      <c r="D109" s="58"/>
      <c r="E109" s="58"/>
      <c r="F109" s="222">
        <v>300</v>
      </c>
      <c r="G109" s="223"/>
    </row>
    <row r="110" spans="1:7" x14ac:dyDescent="0.2">
      <c r="A110" s="224" t="s">
        <v>180</v>
      </c>
      <c r="B110" s="225"/>
      <c r="C110" s="225"/>
      <c r="D110" s="225"/>
      <c r="E110" s="225"/>
      <c r="F110" s="225"/>
      <c r="G110" s="225"/>
    </row>
    <row r="111" spans="1:7" x14ac:dyDescent="0.2">
      <c r="A111" s="225"/>
      <c r="B111" s="225"/>
      <c r="C111" s="225"/>
      <c r="D111" s="225"/>
      <c r="E111" s="225"/>
      <c r="F111" s="225"/>
      <c r="G111" s="225"/>
    </row>
    <row r="112" spans="1:7" x14ac:dyDescent="0.2">
      <c r="A112" s="225"/>
      <c r="B112" s="225"/>
      <c r="C112" s="225"/>
      <c r="D112" s="225"/>
      <c r="E112" s="225"/>
      <c r="F112" s="225"/>
      <c r="G112" s="225"/>
    </row>
    <row r="113" spans="1:7" ht="15" x14ac:dyDescent="0.25">
      <c r="A113" s="26"/>
      <c r="B113" s="58"/>
      <c r="C113" s="58"/>
      <c r="D113" s="58"/>
      <c r="E113" s="58"/>
      <c r="F113" s="58"/>
      <c r="G113" s="58"/>
    </row>
    <row r="114" spans="1:7" ht="15" x14ac:dyDescent="0.25">
      <c r="A114" s="26" t="s">
        <v>120</v>
      </c>
      <c r="B114" s="58"/>
      <c r="C114" s="58"/>
      <c r="D114" s="58"/>
      <c r="E114" s="58"/>
      <c r="F114" s="222">
        <v>17500</v>
      </c>
      <c r="G114" s="223"/>
    </row>
    <row r="115" spans="1:7" x14ac:dyDescent="0.2">
      <c r="A115" s="224" t="s">
        <v>179</v>
      </c>
      <c r="B115" s="225"/>
      <c r="C115" s="225"/>
      <c r="D115" s="225"/>
      <c r="E115" s="225"/>
      <c r="F115" s="225"/>
      <c r="G115" s="225"/>
    </row>
    <row r="116" spans="1:7" x14ac:dyDescent="0.2">
      <c r="A116" s="225"/>
      <c r="B116" s="225"/>
      <c r="C116" s="225"/>
      <c r="D116" s="225"/>
      <c r="E116" s="225"/>
      <c r="F116" s="225"/>
      <c r="G116" s="225"/>
    </row>
    <row r="117" spans="1:7" x14ac:dyDescent="0.2">
      <c r="A117" s="225"/>
      <c r="B117" s="225"/>
      <c r="C117" s="225"/>
      <c r="D117" s="225"/>
      <c r="E117" s="225"/>
      <c r="F117" s="225"/>
      <c r="G117" s="225"/>
    </row>
    <row r="118" spans="1:7" x14ac:dyDescent="0.2">
      <c r="A118" s="225"/>
      <c r="B118" s="225"/>
      <c r="C118" s="225"/>
      <c r="D118" s="225"/>
      <c r="E118" s="225"/>
      <c r="F118" s="225"/>
      <c r="G118" s="225"/>
    </row>
    <row r="119" spans="1:7" x14ac:dyDescent="0.2">
      <c r="A119" s="225"/>
      <c r="B119" s="225"/>
      <c r="C119" s="225"/>
      <c r="D119" s="225"/>
      <c r="E119" s="225"/>
      <c r="F119" s="225"/>
      <c r="G119" s="225"/>
    </row>
    <row r="120" spans="1:7" x14ac:dyDescent="0.2">
      <c r="A120" s="225"/>
      <c r="B120" s="225"/>
      <c r="C120" s="225"/>
      <c r="D120" s="225"/>
      <c r="E120" s="225"/>
      <c r="F120" s="225"/>
      <c r="G120" s="225"/>
    </row>
    <row r="121" spans="1:7" x14ac:dyDescent="0.2">
      <c r="A121" s="225"/>
      <c r="B121" s="225"/>
      <c r="C121" s="225"/>
      <c r="D121" s="225"/>
      <c r="E121" s="225"/>
      <c r="F121" s="225"/>
      <c r="G121" s="225"/>
    </row>
    <row r="122" spans="1:7" x14ac:dyDescent="0.2">
      <c r="A122" s="225"/>
      <c r="B122" s="225"/>
      <c r="C122" s="225"/>
      <c r="D122" s="225"/>
      <c r="E122" s="225"/>
      <c r="F122" s="225"/>
      <c r="G122" s="225"/>
    </row>
    <row r="123" spans="1:7" x14ac:dyDescent="0.2">
      <c r="A123" s="225"/>
      <c r="B123" s="225"/>
      <c r="C123" s="225"/>
      <c r="D123" s="225"/>
      <c r="E123" s="225"/>
      <c r="F123" s="225"/>
      <c r="G123" s="225"/>
    </row>
    <row r="124" spans="1:7" ht="15" x14ac:dyDescent="0.25">
      <c r="A124" s="26"/>
      <c r="B124" s="58"/>
      <c r="C124" s="58"/>
      <c r="D124" s="58"/>
      <c r="E124" s="58"/>
      <c r="F124" s="58"/>
      <c r="G124" s="58"/>
    </row>
    <row r="125" spans="1:7" ht="15" x14ac:dyDescent="0.25">
      <c r="A125" s="26" t="s">
        <v>23</v>
      </c>
      <c r="B125" s="58"/>
      <c r="C125" s="58"/>
      <c r="D125" s="58"/>
      <c r="E125" s="58"/>
      <c r="F125" s="222">
        <v>200</v>
      </c>
      <c r="G125" s="223"/>
    </row>
    <row r="126" spans="1:7" x14ac:dyDescent="0.2">
      <c r="A126" s="224" t="s">
        <v>183</v>
      </c>
      <c r="B126" s="225"/>
      <c r="C126" s="225"/>
      <c r="D126" s="225"/>
      <c r="E126" s="225"/>
      <c r="F126" s="225"/>
      <c r="G126" s="225"/>
    </row>
    <row r="127" spans="1:7" x14ac:dyDescent="0.2">
      <c r="A127" s="225"/>
      <c r="B127" s="225"/>
      <c r="C127" s="225"/>
      <c r="D127" s="225"/>
      <c r="E127" s="225"/>
      <c r="F127" s="225"/>
      <c r="G127" s="225"/>
    </row>
    <row r="128" spans="1:7" x14ac:dyDescent="0.2">
      <c r="A128" s="225"/>
      <c r="B128" s="225"/>
      <c r="C128" s="225"/>
      <c r="D128" s="225"/>
      <c r="E128" s="225"/>
      <c r="F128" s="225"/>
      <c r="G128" s="225"/>
    </row>
    <row r="129" spans="1:7" x14ac:dyDescent="0.2">
      <c r="A129" s="228"/>
      <c r="B129" s="228"/>
      <c r="C129" s="228"/>
      <c r="D129" s="228"/>
      <c r="E129" s="228"/>
      <c r="F129" s="228"/>
      <c r="G129" s="228"/>
    </row>
    <row r="130" spans="1:7" ht="15" x14ac:dyDescent="0.25">
      <c r="A130" s="26"/>
      <c r="B130" s="58"/>
      <c r="C130" s="58"/>
      <c r="D130" s="58"/>
      <c r="E130" s="58"/>
      <c r="F130" s="58"/>
      <c r="G130" s="58"/>
    </row>
    <row r="131" spans="1:7" ht="15" x14ac:dyDescent="0.25">
      <c r="A131" s="26" t="s">
        <v>24</v>
      </c>
      <c r="B131" s="58"/>
      <c r="C131" s="58"/>
      <c r="D131" s="58"/>
      <c r="E131" s="58"/>
      <c r="F131" s="222">
        <v>2000</v>
      </c>
      <c r="G131" s="223"/>
    </row>
    <row r="132" spans="1:7" x14ac:dyDescent="0.2">
      <c r="A132" s="224" t="s">
        <v>184</v>
      </c>
      <c r="B132" s="225"/>
      <c r="C132" s="225"/>
      <c r="D132" s="225"/>
      <c r="E132" s="225"/>
      <c r="F132" s="225"/>
      <c r="G132" s="225"/>
    </row>
    <row r="133" spans="1:7" x14ac:dyDescent="0.2">
      <c r="A133" s="225"/>
      <c r="B133" s="225"/>
      <c r="C133" s="225"/>
      <c r="D133" s="225"/>
      <c r="E133" s="225"/>
      <c r="F133" s="225"/>
      <c r="G133" s="225"/>
    </row>
    <row r="134" spans="1:7" x14ac:dyDescent="0.2">
      <c r="A134" s="225"/>
      <c r="B134" s="225"/>
      <c r="C134" s="225"/>
      <c r="D134" s="225"/>
      <c r="E134" s="225"/>
      <c r="F134" s="225"/>
      <c r="G134" s="225"/>
    </row>
    <row r="135" spans="1:7" ht="15" x14ac:dyDescent="0.25">
      <c r="A135" s="26"/>
      <c r="B135" s="58"/>
      <c r="C135" s="58"/>
      <c r="D135" s="58"/>
      <c r="E135" s="58"/>
      <c r="F135" s="58"/>
      <c r="G135" s="58"/>
    </row>
    <row r="136" spans="1:7" ht="15" x14ac:dyDescent="0.25">
      <c r="A136" s="26" t="s">
        <v>25</v>
      </c>
      <c r="B136" s="58"/>
      <c r="C136" s="58"/>
      <c r="D136" s="58"/>
      <c r="E136" s="58"/>
      <c r="F136" s="222">
        <v>12053</v>
      </c>
      <c r="G136" s="223"/>
    </row>
    <row r="137" spans="1:7" x14ac:dyDescent="0.2">
      <c r="A137" s="224" t="s">
        <v>515</v>
      </c>
      <c r="B137" s="225"/>
      <c r="C137" s="225"/>
      <c r="D137" s="225"/>
      <c r="E137" s="225"/>
      <c r="F137" s="225"/>
      <c r="G137" s="225"/>
    </row>
    <row r="138" spans="1:7" x14ac:dyDescent="0.2">
      <c r="A138" s="225"/>
      <c r="B138" s="225"/>
      <c r="C138" s="225"/>
      <c r="D138" s="225"/>
      <c r="E138" s="225"/>
      <c r="F138" s="225"/>
      <c r="G138" s="225"/>
    </row>
    <row r="139" spans="1:7" x14ac:dyDescent="0.2">
      <c r="A139" s="225"/>
      <c r="B139" s="225"/>
      <c r="C139" s="225"/>
      <c r="D139" s="225"/>
      <c r="E139" s="225"/>
      <c r="F139" s="225"/>
      <c r="G139" s="225"/>
    </row>
    <row r="140" spans="1:7" x14ac:dyDescent="0.2">
      <c r="A140" s="225"/>
      <c r="B140" s="225"/>
      <c r="C140" s="225"/>
      <c r="D140" s="225"/>
      <c r="E140" s="225"/>
      <c r="F140" s="225"/>
      <c r="G140" s="225"/>
    </row>
    <row r="141" spans="1:7" x14ac:dyDescent="0.2">
      <c r="A141" s="225"/>
      <c r="B141" s="225"/>
      <c r="C141" s="225"/>
      <c r="D141" s="225"/>
      <c r="E141" s="225"/>
      <c r="F141" s="225"/>
      <c r="G141" s="225"/>
    </row>
    <row r="142" spans="1:7" x14ac:dyDescent="0.2">
      <c r="A142" s="225"/>
      <c r="B142" s="225"/>
      <c r="C142" s="225"/>
      <c r="D142" s="225"/>
      <c r="E142" s="225"/>
      <c r="F142" s="225"/>
      <c r="G142" s="225"/>
    </row>
    <row r="143" spans="1:7" x14ac:dyDescent="0.2">
      <c r="A143" s="225"/>
      <c r="B143" s="225"/>
      <c r="C143" s="225"/>
      <c r="D143" s="225"/>
      <c r="E143" s="225"/>
      <c r="F143" s="225"/>
      <c r="G143" s="225"/>
    </row>
    <row r="144" spans="1:7" x14ac:dyDescent="0.2">
      <c r="A144" s="225"/>
      <c r="B144" s="225"/>
      <c r="C144" s="225"/>
      <c r="D144" s="225"/>
      <c r="E144" s="225"/>
      <c r="F144" s="225"/>
      <c r="G144" s="225"/>
    </row>
    <row r="145" spans="1:7" x14ac:dyDescent="0.2">
      <c r="A145" s="225"/>
      <c r="B145" s="225"/>
      <c r="C145" s="225"/>
      <c r="D145" s="225"/>
      <c r="E145" s="225"/>
      <c r="F145" s="225"/>
      <c r="G145" s="225"/>
    </row>
    <row r="146" spans="1:7" x14ac:dyDescent="0.2">
      <c r="A146" s="225"/>
      <c r="B146" s="225"/>
      <c r="C146" s="225"/>
      <c r="D146" s="225"/>
      <c r="E146" s="225"/>
      <c r="F146" s="225"/>
      <c r="G146" s="225"/>
    </row>
    <row r="147" spans="1:7" x14ac:dyDescent="0.2">
      <c r="A147" s="225"/>
      <c r="B147" s="225"/>
      <c r="C147" s="225"/>
      <c r="D147" s="225"/>
      <c r="E147" s="225"/>
      <c r="F147" s="225"/>
      <c r="G147" s="225"/>
    </row>
    <row r="148" spans="1:7" x14ac:dyDescent="0.2">
      <c r="A148" s="225"/>
      <c r="B148" s="225"/>
      <c r="C148" s="225"/>
      <c r="D148" s="225"/>
      <c r="E148" s="225"/>
      <c r="F148" s="225"/>
      <c r="G148" s="225"/>
    </row>
    <row r="149" spans="1:7" x14ac:dyDescent="0.2">
      <c r="A149" s="225"/>
      <c r="B149" s="225"/>
      <c r="C149" s="225"/>
      <c r="D149" s="225"/>
      <c r="E149" s="225"/>
      <c r="F149" s="225"/>
      <c r="G149" s="225"/>
    </row>
    <row r="150" spans="1:7" ht="15" x14ac:dyDescent="0.25">
      <c r="A150" s="26"/>
      <c r="B150" s="58"/>
      <c r="C150" s="58"/>
      <c r="D150" s="58"/>
      <c r="E150" s="58"/>
      <c r="F150" s="58"/>
      <c r="G150" s="58"/>
    </row>
    <row r="151" spans="1:7" ht="15" x14ac:dyDescent="0.25">
      <c r="A151" s="26"/>
      <c r="B151" s="205"/>
      <c r="C151" s="205"/>
      <c r="D151" s="205"/>
      <c r="E151" s="205"/>
      <c r="F151" s="205"/>
      <c r="G151" s="205"/>
    </row>
    <row r="152" spans="1:7" x14ac:dyDescent="0.2">
      <c r="A152" s="224" t="s">
        <v>516</v>
      </c>
      <c r="B152" s="241"/>
      <c r="C152" s="241"/>
      <c r="D152" s="241"/>
      <c r="E152" s="241"/>
      <c r="F152" s="241"/>
      <c r="G152" s="241"/>
    </row>
    <row r="153" spans="1:7" x14ac:dyDescent="0.2">
      <c r="A153" s="241"/>
      <c r="B153" s="241"/>
      <c r="C153" s="241"/>
      <c r="D153" s="241"/>
      <c r="E153" s="241"/>
      <c r="F153" s="241"/>
      <c r="G153" s="241"/>
    </row>
    <row r="154" spans="1:7" x14ac:dyDescent="0.2">
      <c r="A154" s="241"/>
      <c r="B154" s="241"/>
      <c r="C154" s="241"/>
      <c r="D154" s="241"/>
      <c r="E154" s="241"/>
      <c r="F154" s="241"/>
      <c r="G154" s="241"/>
    </row>
    <row r="155" spans="1:7" x14ac:dyDescent="0.2">
      <c r="A155" s="225"/>
      <c r="B155" s="225"/>
      <c r="C155" s="225"/>
      <c r="D155" s="225"/>
      <c r="E155" s="225"/>
      <c r="F155" s="225"/>
      <c r="G155" s="225"/>
    </row>
    <row r="156" spans="1:7" x14ac:dyDescent="0.2">
      <c r="A156" s="225"/>
      <c r="B156" s="225"/>
      <c r="C156" s="225"/>
      <c r="D156" s="225"/>
      <c r="E156" s="225"/>
      <c r="F156" s="225"/>
      <c r="G156" s="225"/>
    </row>
    <row r="157" spans="1:7" x14ac:dyDescent="0.2">
      <c r="A157" s="225"/>
      <c r="B157" s="225"/>
      <c r="C157" s="225"/>
      <c r="D157" s="225"/>
      <c r="E157" s="225"/>
      <c r="F157" s="225"/>
      <c r="G157" s="225"/>
    </row>
    <row r="158" spans="1:7" x14ac:dyDescent="0.2">
      <c r="A158" s="225"/>
      <c r="B158" s="225"/>
      <c r="C158" s="225"/>
      <c r="D158" s="225"/>
      <c r="E158" s="225"/>
      <c r="F158" s="225"/>
      <c r="G158" s="225"/>
    </row>
    <row r="159" spans="1:7" x14ac:dyDescent="0.2">
      <c r="A159" s="225"/>
      <c r="B159" s="225"/>
      <c r="C159" s="225"/>
      <c r="D159" s="225"/>
      <c r="E159" s="225"/>
      <c r="F159" s="225"/>
      <c r="G159" s="225"/>
    </row>
    <row r="160" spans="1:7" x14ac:dyDescent="0.2">
      <c r="A160" s="225"/>
      <c r="B160" s="225"/>
      <c r="C160" s="225"/>
      <c r="D160" s="225"/>
      <c r="E160" s="225"/>
      <c r="F160" s="225"/>
      <c r="G160" s="225"/>
    </row>
    <row r="161" spans="1:7" x14ac:dyDescent="0.2">
      <c r="A161" s="225"/>
      <c r="B161" s="225"/>
      <c r="C161" s="225"/>
      <c r="D161" s="225"/>
      <c r="E161" s="225"/>
      <c r="F161" s="225"/>
      <c r="G161" s="225"/>
    </row>
    <row r="162" spans="1:7" x14ac:dyDescent="0.2">
      <c r="A162" s="225"/>
      <c r="B162" s="225"/>
      <c r="C162" s="225"/>
      <c r="D162" s="225"/>
      <c r="E162" s="225"/>
      <c r="F162" s="225"/>
      <c r="G162" s="225"/>
    </row>
    <row r="163" spans="1:7" x14ac:dyDescent="0.2">
      <c r="A163" s="225"/>
      <c r="B163" s="225"/>
      <c r="C163" s="225"/>
      <c r="D163" s="225"/>
      <c r="E163" s="225"/>
      <c r="F163" s="225"/>
      <c r="G163" s="225"/>
    </row>
    <row r="164" spans="1:7" ht="15" x14ac:dyDescent="0.25">
      <c r="A164" s="26"/>
      <c r="B164" s="198"/>
      <c r="C164" s="198"/>
      <c r="D164" s="198"/>
      <c r="E164" s="198"/>
      <c r="F164" s="198"/>
      <c r="G164" s="198"/>
    </row>
    <row r="165" spans="1:7" ht="15" x14ac:dyDescent="0.25">
      <c r="A165" s="26" t="s">
        <v>26</v>
      </c>
      <c r="B165" s="58"/>
      <c r="C165" s="58"/>
      <c r="D165" s="58"/>
      <c r="E165" s="58"/>
      <c r="F165" s="222">
        <v>3700</v>
      </c>
      <c r="G165" s="223"/>
    </row>
    <row r="166" spans="1:7" x14ac:dyDescent="0.2">
      <c r="A166" s="224" t="s">
        <v>543</v>
      </c>
      <c r="B166" s="225"/>
      <c r="C166" s="225"/>
      <c r="D166" s="225"/>
      <c r="E166" s="225"/>
      <c r="F166" s="225"/>
      <c r="G166" s="225"/>
    </row>
    <row r="167" spans="1:7" x14ac:dyDescent="0.2">
      <c r="A167" s="225"/>
      <c r="B167" s="225"/>
      <c r="C167" s="225"/>
      <c r="D167" s="225"/>
      <c r="E167" s="225"/>
      <c r="F167" s="225"/>
      <c r="G167" s="225"/>
    </row>
    <row r="168" spans="1:7" x14ac:dyDescent="0.2">
      <c r="A168" s="225"/>
      <c r="B168" s="225"/>
      <c r="C168" s="225"/>
      <c r="D168" s="225"/>
      <c r="E168" s="225"/>
      <c r="F168" s="225"/>
      <c r="G168" s="225"/>
    </row>
    <row r="169" spans="1:7" x14ac:dyDescent="0.2">
      <c r="A169" s="225"/>
      <c r="B169" s="225"/>
      <c r="C169" s="225"/>
      <c r="D169" s="225"/>
      <c r="E169" s="225"/>
      <c r="F169" s="225"/>
      <c r="G169" s="225"/>
    </row>
    <row r="170" spans="1:7" x14ac:dyDescent="0.2">
      <c r="A170" s="225"/>
      <c r="B170" s="225"/>
      <c r="C170" s="225"/>
      <c r="D170" s="225"/>
      <c r="E170" s="225"/>
      <c r="F170" s="225"/>
      <c r="G170" s="225"/>
    </row>
    <row r="171" spans="1:7" x14ac:dyDescent="0.2">
      <c r="A171" s="225"/>
      <c r="B171" s="225"/>
      <c r="C171" s="225"/>
      <c r="D171" s="225"/>
      <c r="E171" s="225"/>
      <c r="F171" s="225"/>
      <c r="G171" s="225"/>
    </row>
    <row r="172" spans="1:7" ht="9" customHeight="1" x14ac:dyDescent="0.2">
      <c r="A172" s="225"/>
      <c r="B172" s="225"/>
      <c r="C172" s="225"/>
      <c r="D172" s="225"/>
      <c r="E172" s="225"/>
      <c r="F172" s="225"/>
      <c r="G172" s="225"/>
    </row>
    <row r="173" spans="1:7" ht="9" hidden="1" customHeight="1" x14ac:dyDescent="0.2">
      <c r="A173" s="225"/>
      <c r="B173" s="225"/>
      <c r="C173" s="225"/>
      <c r="D173" s="225"/>
      <c r="E173" s="225"/>
      <c r="F173" s="225"/>
      <c r="G173" s="225"/>
    </row>
    <row r="174" spans="1:7" hidden="1" x14ac:dyDescent="0.2">
      <c r="A174" s="225"/>
      <c r="B174" s="225"/>
      <c r="C174" s="225"/>
      <c r="D174" s="225"/>
      <c r="E174" s="225"/>
      <c r="F174" s="225"/>
      <c r="G174" s="225"/>
    </row>
    <row r="175" spans="1:7" x14ac:dyDescent="0.2">
      <c r="A175" s="225"/>
      <c r="B175" s="225"/>
      <c r="C175" s="225"/>
      <c r="D175" s="225"/>
      <c r="E175" s="225"/>
      <c r="F175" s="225"/>
      <c r="G175" s="225"/>
    </row>
    <row r="176" spans="1:7" x14ac:dyDescent="0.2">
      <c r="A176" s="225"/>
      <c r="B176" s="225"/>
      <c r="C176" s="225"/>
      <c r="D176" s="225"/>
      <c r="E176" s="225"/>
      <c r="F176" s="225"/>
      <c r="G176" s="225"/>
    </row>
    <row r="177" spans="1:7" ht="33.75" customHeight="1" x14ac:dyDescent="0.2">
      <c r="A177" s="225"/>
      <c r="B177" s="225"/>
      <c r="C177" s="225"/>
      <c r="D177" s="225"/>
      <c r="E177" s="225"/>
      <c r="F177" s="225"/>
      <c r="G177" s="225"/>
    </row>
    <row r="178" spans="1:7" ht="15" x14ac:dyDescent="0.25">
      <c r="A178" s="26"/>
      <c r="B178" s="58"/>
      <c r="C178" s="58"/>
      <c r="D178" s="58"/>
      <c r="E178" s="58"/>
      <c r="F178" s="58"/>
      <c r="G178" s="58"/>
    </row>
    <row r="179" spans="1:7" ht="15" x14ac:dyDescent="0.25">
      <c r="A179" s="26" t="s">
        <v>64</v>
      </c>
      <c r="B179" s="58"/>
      <c r="C179" s="58"/>
      <c r="D179" s="58"/>
      <c r="E179" s="58"/>
      <c r="F179" s="222">
        <v>3000</v>
      </c>
      <c r="G179" s="223"/>
    </row>
    <row r="180" spans="1:7" x14ac:dyDescent="0.2">
      <c r="A180" s="224" t="s">
        <v>185</v>
      </c>
      <c r="B180" s="225"/>
      <c r="C180" s="225"/>
      <c r="D180" s="225"/>
      <c r="E180" s="225"/>
      <c r="F180" s="225"/>
      <c r="G180" s="225"/>
    </row>
    <row r="181" spans="1:7" x14ac:dyDescent="0.2">
      <c r="A181" s="225"/>
      <c r="B181" s="225"/>
      <c r="C181" s="225"/>
      <c r="D181" s="225"/>
      <c r="E181" s="225"/>
      <c r="F181" s="225"/>
      <c r="G181" s="225"/>
    </row>
    <row r="182" spans="1:7" ht="15" x14ac:dyDescent="0.25">
      <c r="A182" s="26"/>
      <c r="B182" s="58"/>
      <c r="C182" s="58"/>
      <c r="D182" s="58"/>
      <c r="E182" s="58"/>
      <c r="F182" s="58"/>
      <c r="G182" s="58"/>
    </row>
    <row r="183" spans="1:7" ht="15" x14ac:dyDescent="0.25">
      <c r="A183" s="26" t="s">
        <v>65</v>
      </c>
      <c r="B183" s="58"/>
      <c r="C183" s="58"/>
      <c r="D183" s="58"/>
      <c r="E183" s="58"/>
      <c r="F183" s="222">
        <v>500</v>
      </c>
      <c r="G183" s="223"/>
    </row>
    <row r="184" spans="1:7" ht="15" x14ac:dyDescent="0.25">
      <c r="A184" s="25" t="s">
        <v>186</v>
      </c>
      <c r="B184" s="58"/>
      <c r="C184" s="58"/>
      <c r="D184" s="58"/>
      <c r="E184" s="58"/>
      <c r="F184" s="58"/>
      <c r="G184" s="58"/>
    </row>
    <row r="185" spans="1:7" ht="15" x14ac:dyDescent="0.25">
      <c r="A185" s="26"/>
      <c r="B185" s="58"/>
      <c r="C185" s="58"/>
      <c r="D185" s="58"/>
      <c r="E185" s="58"/>
      <c r="F185" s="58"/>
      <c r="G185" s="58"/>
    </row>
    <row r="186" spans="1:7" ht="15" x14ac:dyDescent="0.25">
      <c r="A186" s="26" t="s">
        <v>66</v>
      </c>
      <c r="B186" s="58"/>
      <c r="C186" s="58"/>
      <c r="D186" s="58"/>
      <c r="E186" s="58"/>
      <c r="F186" s="222">
        <v>200</v>
      </c>
      <c r="G186" s="223"/>
    </row>
    <row r="187" spans="1:7" ht="15" x14ac:dyDescent="0.25">
      <c r="A187" s="25" t="s">
        <v>187</v>
      </c>
      <c r="B187" s="58"/>
      <c r="C187" s="58"/>
      <c r="D187" s="58"/>
      <c r="E187" s="58"/>
      <c r="F187" s="58"/>
      <c r="G187" s="58"/>
    </row>
    <row r="188" spans="1:7" ht="15" x14ac:dyDescent="0.25">
      <c r="A188" s="26"/>
      <c r="B188" s="58"/>
      <c r="C188" s="58"/>
      <c r="D188" s="58"/>
      <c r="E188" s="58"/>
      <c r="F188" s="58"/>
      <c r="G188" s="58"/>
    </row>
    <row r="189" spans="1:7" ht="15" x14ac:dyDescent="0.25">
      <c r="A189" s="26" t="s">
        <v>67</v>
      </c>
      <c r="B189" s="58"/>
      <c r="C189" s="58"/>
      <c r="D189" s="58"/>
      <c r="E189" s="58"/>
      <c r="F189" s="222">
        <v>20</v>
      </c>
      <c r="G189" s="223"/>
    </row>
    <row r="190" spans="1:7" ht="15" x14ac:dyDescent="0.25">
      <c r="A190" s="25" t="s">
        <v>188</v>
      </c>
      <c r="B190" s="58"/>
      <c r="C190" s="58"/>
      <c r="D190" s="58"/>
      <c r="E190" s="58"/>
      <c r="F190" s="58"/>
      <c r="G190" s="58"/>
    </row>
    <row r="191" spans="1:7" ht="15" x14ac:dyDescent="0.25">
      <c r="A191" s="26"/>
      <c r="B191" s="58"/>
      <c r="C191" s="58"/>
      <c r="D191" s="58"/>
      <c r="E191" s="58"/>
      <c r="F191" s="58"/>
      <c r="G191" s="58"/>
    </row>
    <row r="192" spans="1:7" ht="15" x14ac:dyDescent="0.25">
      <c r="A192" s="26" t="s">
        <v>189</v>
      </c>
      <c r="B192" s="58"/>
      <c r="C192" s="58"/>
      <c r="D192" s="58"/>
      <c r="E192" s="58"/>
      <c r="F192" s="222">
        <v>20</v>
      </c>
      <c r="G192" s="223"/>
    </row>
    <row r="193" spans="1:8" ht="15" x14ac:dyDescent="0.25">
      <c r="A193" s="25" t="s">
        <v>151</v>
      </c>
      <c r="B193" s="58"/>
      <c r="C193" s="58"/>
      <c r="D193" s="58"/>
      <c r="E193" s="58"/>
      <c r="F193" s="58"/>
      <c r="G193" s="58"/>
    </row>
    <row r="194" spans="1:8" ht="15" x14ac:dyDescent="0.25">
      <c r="A194" s="26"/>
      <c r="B194" s="58"/>
      <c r="C194" s="58"/>
      <c r="D194" s="58"/>
      <c r="E194" s="58"/>
      <c r="F194" s="58"/>
      <c r="G194" s="58"/>
    </row>
    <row r="195" spans="1:8" ht="15" x14ac:dyDescent="0.25">
      <c r="A195" s="26"/>
      <c r="B195" s="58"/>
      <c r="C195" s="58"/>
      <c r="D195" s="58"/>
      <c r="E195" s="58"/>
      <c r="F195" s="58"/>
      <c r="G195" s="58"/>
    </row>
    <row r="196" spans="1:8" ht="31.5" customHeight="1" thickBot="1" x14ac:dyDescent="0.3">
      <c r="A196" s="236" t="s">
        <v>190</v>
      </c>
      <c r="B196" s="237"/>
      <c r="C196" s="237"/>
      <c r="D196" s="237"/>
      <c r="E196" s="237"/>
      <c r="F196" s="227">
        <v>220</v>
      </c>
      <c r="G196" s="227"/>
      <c r="H196" s="54">
        <f>SUM(F197,F200,F203)</f>
        <v>220</v>
      </c>
    </row>
    <row r="197" spans="1:8" ht="15.75" thickTop="1" x14ac:dyDescent="0.25">
      <c r="A197" s="26" t="s">
        <v>94</v>
      </c>
      <c r="F197" s="222">
        <v>70</v>
      </c>
      <c r="G197" s="223"/>
    </row>
    <row r="198" spans="1:8" ht="15" x14ac:dyDescent="0.25">
      <c r="A198" s="25" t="s">
        <v>191</v>
      </c>
      <c r="F198" s="55"/>
      <c r="G198" s="56"/>
    </row>
    <row r="199" spans="1:8" ht="15" x14ac:dyDescent="0.25">
      <c r="A199" s="26"/>
      <c r="F199" s="55"/>
      <c r="G199" s="56"/>
    </row>
    <row r="200" spans="1:8" ht="15" x14ac:dyDescent="0.25">
      <c r="A200" s="26" t="s">
        <v>70</v>
      </c>
      <c r="F200" s="222">
        <v>100</v>
      </c>
      <c r="G200" s="223"/>
    </row>
    <row r="201" spans="1:8" ht="15" x14ac:dyDescent="0.25">
      <c r="A201" s="25" t="s">
        <v>152</v>
      </c>
      <c r="F201" s="55"/>
      <c r="G201" s="56"/>
    </row>
    <row r="202" spans="1:8" ht="15" x14ac:dyDescent="0.25">
      <c r="A202" s="26"/>
      <c r="F202" s="55"/>
      <c r="G202" s="56"/>
    </row>
    <row r="203" spans="1:8" ht="15" x14ac:dyDescent="0.25">
      <c r="A203" s="26" t="s">
        <v>71</v>
      </c>
      <c r="F203" s="222">
        <v>50</v>
      </c>
      <c r="G203" s="223"/>
    </row>
    <row r="204" spans="1:8" ht="15" x14ac:dyDescent="0.25">
      <c r="A204" s="25" t="s">
        <v>192</v>
      </c>
      <c r="F204" s="55"/>
      <c r="G204" s="56"/>
    </row>
    <row r="205" spans="1:8" ht="15" x14ac:dyDescent="0.25">
      <c r="A205" s="26"/>
      <c r="F205" s="55"/>
      <c r="G205" s="56"/>
    </row>
    <row r="206" spans="1:8" ht="15" x14ac:dyDescent="0.25">
      <c r="A206" s="26"/>
      <c r="F206" s="55"/>
      <c r="G206" s="56"/>
    </row>
    <row r="207" spans="1:8" ht="15.75" thickBot="1" x14ac:dyDescent="0.3">
      <c r="A207" s="39" t="s">
        <v>193</v>
      </c>
      <c r="B207" s="40"/>
      <c r="C207" s="41"/>
      <c r="D207" s="42"/>
      <c r="E207" s="42"/>
      <c r="F207" s="227">
        <v>1000</v>
      </c>
      <c r="G207" s="227"/>
      <c r="H207" s="54">
        <f>SUM(F208)</f>
        <v>1000</v>
      </c>
    </row>
    <row r="208" spans="1:8" ht="15.75" thickTop="1" x14ac:dyDescent="0.25">
      <c r="A208" s="26" t="s">
        <v>72</v>
      </c>
      <c r="F208" s="222">
        <v>1000</v>
      </c>
      <c r="G208" s="223"/>
    </row>
    <row r="209" spans="1:12" ht="15" x14ac:dyDescent="0.25">
      <c r="A209" s="25" t="s">
        <v>194</v>
      </c>
      <c r="F209" s="55"/>
      <c r="G209" s="56"/>
    </row>
    <row r="210" spans="1:12" ht="15" x14ac:dyDescent="0.25">
      <c r="A210" s="26"/>
      <c r="F210" s="55"/>
      <c r="G210" s="56"/>
    </row>
    <row r="211" spans="1:12" ht="15" x14ac:dyDescent="0.25">
      <c r="A211" s="26"/>
      <c r="F211" s="55"/>
      <c r="G211" s="56"/>
    </row>
    <row r="212" spans="1:12" ht="33" customHeight="1" thickBot="1" x14ac:dyDescent="0.3">
      <c r="A212" s="236" t="s">
        <v>47</v>
      </c>
      <c r="B212" s="237"/>
      <c r="C212" s="237"/>
      <c r="D212" s="237"/>
      <c r="E212" s="237"/>
      <c r="F212" s="227">
        <v>5100</v>
      </c>
      <c r="G212" s="227"/>
      <c r="H212" s="54">
        <f>SUM(F213)</f>
        <v>5100</v>
      </c>
    </row>
    <row r="213" spans="1:12" ht="15.75" thickTop="1" x14ac:dyDescent="0.25">
      <c r="A213" s="59" t="s">
        <v>74</v>
      </c>
      <c r="B213" s="58"/>
      <c r="C213" s="58"/>
      <c r="D213" s="58"/>
      <c r="E213" s="58"/>
      <c r="F213" s="222">
        <v>5100</v>
      </c>
      <c r="G213" s="223"/>
    </row>
    <row r="214" spans="1:12" ht="15" x14ac:dyDescent="0.25">
      <c r="A214" s="25" t="s">
        <v>195</v>
      </c>
      <c r="B214" s="58"/>
      <c r="C214" s="58"/>
      <c r="D214" s="58"/>
      <c r="E214" s="58"/>
      <c r="F214" s="58"/>
      <c r="G214" s="58"/>
    </row>
    <row r="215" spans="1:12" ht="15" x14ac:dyDescent="0.25">
      <c r="A215" s="26"/>
    </row>
    <row r="216" spans="1:12" s="32" customFormat="1" ht="0.75" hidden="1" customHeight="1" x14ac:dyDescent="0.25">
      <c r="B216" s="34"/>
      <c r="C216" s="62"/>
      <c r="D216" s="62"/>
      <c r="E216" s="62"/>
      <c r="F216" s="62"/>
      <c r="G216" s="62"/>
      <c r="H216" s="62"/>
      <c r="I216" s="62"/>
      <c r="J216" s="62"/>
      <c r="K216" s="62"/>
      <c r="L216" s="33"/>
    </row>
    <row r="217" spans="1:12" s="32" customFormat="1" ht="0.75" hidden="1" customHeight="1" x14ac:dyDescent="0.25">
      <c r="B217" s="34"/>
      <c r="C217" s="62"/>
      <c r="D217" s="62"/>
      <c r="E217" s="62"/>
      <c r="F217" s="62"/>
      <c r="G217" s="62"/>
      <c r="H217" s="62"/>
      <c r="I217" s="62"/>
      <c r="J217" s="62"/>
      <c r="K217" s="62"/>
      <c r="L217" s="33"/>
    </row>
    <row r="218" spans="1:12" s="32" customFormat="1" ht="0.75" hidden="1" customHeight="1" x14ac:dyDescent="0.25">
      <c r="B218" s="34"/>
      <c r="C218" s="62"/>
      <c r="D218" s="62"/>
      <c r="E218" s="62"/>
      <c r="F218" s="62"/>
      <c r="G218" s="62"/>
      <c r="H218" s="62"/>
      <c r="I218" s="62"/>
      <c r="J218" s="62"/>
      <c r="K218" s="62"/>
      <c r="L218" s="33"/>
    </row>
    <row r="219" spans="1:12" s="32" customFormat="1" ht="0.75" customHeight="1" x14ac:dyDescent="0.25">
      <c r="B219" s="34"/>
      <c r="C219" s="62"/>
      <c r="D219" s="62"/>
      <c r="E219" s="62"/>
      <c r="F219" s="62"/>
      <c r="G219" s="62"/>
      <c r="H219" s="62"/>
      <c r="I219" s="62"/>
      <c r="J219" s="62"/>
      <c r="K219" s="62"/>
      <c r="L219" s="33"/>
    </row>
  </sheetData>
  <mergeCells count="67">
    <mergeCell ref="F87:G87"/>
    <mergeCell ref="F90:G90"/>
    <mergeCell ref="A59:G60"/>
    <mergeCell ref="F62:G62"/>
    <mergeCell ref="A65:G66"/>
    <mergeCell ref="A63:G64"/>
    <mergeCell ref="F69:G69"/>
    <mergeCell ref="F54:G54"/>
    <mergeCell ref="A55:G56"/>
    <mergeCell ref="A71:G72"/>
    <mergeCell ref="F51:G51"/>
    <mergeCell ref="F58:G58"/>
    <mergeCell ref="F213:G213"/>
    <mergeCell ref="F165:G165"/>
    <mergeCell ref="F212:G212"/>
    <mergeCell ref="A196:E196"/>
    <mergeCell ref="F196:G196"/>
    <mergeCell ref="F186:G186"/>
    <mergeCell ref="A166:G177"/>
    <mergeCell ref="F179:G179"/>
    <mergeCell ref="A180:G181"/>
    <mergeCell ref="F183:G183"/>
    <mergeCell ref="F207:G207"/>
    <mergeCell ref="F192:G192"/>
    <mergeCell ref="F197:G197"/>
    <mergeCell ref="F200:G200"/>
    <mergeCell ref="A110:G112"/>
    <mergeCell ref="A115:G123"/>
    <mergeCell ref="F125:G125"/>
    <mergeCell ref="F114:G114"/>
    <mergeCell ref="A212:E212"/>
    <mergeCell ref="F208:G208"/>
    <mergeCell ref="A126:G129"/>
    <mergeCell ref="F131:G131"/>
    <mergeCell ref="A132:G134"/>
    <mergeCell ref="F136:G136"/>
    <mergeCell ref="A137:G149"/>
    <mergeCell ref="F189:G189"/>
    <mergeCell ref="F203:G203"/>
    <mergeCell ref="A152:G163"/>
    <mergeCell ref="A39:G41"/>
    <mergeCell ref="F43:G43"/>
    <mergeCell ref="F38:G38"/>
    <mergeCell ref="F109:G109"/>
    <mergeCell ref="F75:G75"/>
    <mergeCell ref="A76:G78"/>
    <mergeCell ref="F100:G100"/>
    <mergeCell ref="F80:G80"/>
    <mergeCell ref="A81:G85"/>
    <mergeCell ref="A101:G107"/>
    <mergeCell ref="A91:G92"/>
    <mergeCell ref="F94:G94"/>
    <mergeCell ref="F97:G97"/>
    <mergeCell ref="F46:G46"/>
    <mergeCell ref="F47:G47"/>
    <mergeCell ref="A48:G49"/>
    <mergeCell ref="F1:G1"/>
    <mergeCell ref="A14:C14"/>
    <mergeCell ref="F30:G30"/>
    <mergeCell ref="A31:G32"/>
    <mergeCell ref="A35:G36"/>
    <mergeCell ref="F17:G17"/>
    <mergeCell ref="F18:G18"/>
    <mergeCell ref="F21:G21"/>
    <mergeCell ref="A22:G26"/>
    <mergeCell ref="F28:G28"/>
    <mergeCell ref="F34:G34"/>
  </mergeCells>
  <pageMargins left="0.70866141732283472" right="0.70866141732283472" top="0.78740157480314965" bottom="0.78740157480314965" header="0.31496062992125984" footer="0.31496062992125984"/>
  <pageSetup paperSize="9" scale="66" firstPageNumber="32"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65"/>
  <sheetViews>
    <sheetView view="pageBreakPreview" topLeftCell="A22" zoomScaleNormal="100" zoomScaleSheetLayoutView="100" workbookViewId="0">
      <selection activeCell="O16" sqref="O1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198</v>
      </c>
      <c r="F1" s="226" t="s">
        <v>196</v>
      </c>
      <c r="G1" s="226"/>
    </row>
    <row r="3" spans="1:8" x14ac:dyDescent="0.2">
      <c r="A3" s="25" t="s">
        <v>1</v>
      </c>
      <c r="B3" s="25" t="s">
        <v>199</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 thickTop="1" x14ac:dyDescent="0.2">
      <c r="A9" s="21">
        <v>6172</v>
      </c>
      <c r="B9" s="22">
        <v>51</v>
      </c>
      <c r="C9" s="8" t="s">
        <v>11</v>
      </c>
      <c r="D9" s="9">
        <v>22803</v>
      </c>
      <c r="E9" s="9">
        <v>16554</v>
      </c>
      <c r="F9" s="9">
        <v>34211</v>
      </c>
      <c r="G9" s="10">
        <f t="shared" ref="G9:G13" si="0">F9/D9*100</f>
        <v>150.02850502126913</v>
      </c>
    </row>
    <row r="10" spans="1:8" ht="28.5" x14ac:dyDescent="0.2">
      <c r="A10" s="21">
        <v>6172</v>
      </c>
      <c r="B10" s="22">
        <v>53</v>
      </c>
      <c r="C10" s="14" t="s">
        <v>14</v>
      </c>
      <c r="D10" s="9">
        <v>2</v>
      </c>
      <c r="E10" s="9">
        <v>122</v>
      </c>
      <c r="F10" s="9">
        <v>80</v>
      </c>
      <c r="G10" s="10">
        <f t="shared" si="0"/>
        <v>4000</v>
      </c>
    </row>
    <row r="11" spans="1:8" x14ac:dyDescent="0.2">
      <c r="A11" s="21">
        <v>6172</v>
      </c>
      <c r="B11" s="22">
        <v>54</v>
      </c>
      <c r="C11" s="8" t="s">
        <v>15</v>
      </c>
      <c r="D11" s="9">
        <v>2</v>
      </c>
      <c r="E11" s="9">
        <v>2</v>
      </c>
      <c r="F11" s="9">
        <v>2</v>
      </c>
      <c r="G11" s="10">
        <f t="shared" si="0"/>
        <v>100</v>
      </c>
    </row>
    <row r="12" spans="1:8" ht="15" thickBot="1" x14ac:dyDescent="0.25">
      <c r="A12" s="23">
        <v>6172</v>
      </c>
      <c r="B12" s="24">
        <v>61</v>
      </c>
      <c r="C12" s="15" t="s">
        <v>208</v>
      </c>
      <c r="D12" s="11">
        <v>1358</v>
      </c>
      <c r="E12" s="11">
        <v>2431</v>
      </c>
      <c r="F12" s="11">
        <v>982</v>
      </c>
      <c r="G12" s="12">
        <f t="shared" si="0"/>
        <v>72.31222385861561</v>
      </c>
    </row>
    <row r="13" spans="1:8" s="16" customFormat="1" ht="16.5" thickTop="1" thickBot="1" x14ac:dyDescent="0.3">
      <c r="A13" s="229" t="s">
        <v>12</v>
      </c>
      <c r="B13" s="230"/>
      <c r="C13" s="231"/>
      <c r="D13" s="52">
        <f>SUM(D9:D12)</f>
        <v>24165</v>
      </c>
      <c r="E13" s="52">
        <f>SUM(E9:E12)</f>
        <v>19109</v>
      </c>
      <c r="F13" s="52">
        <f>SUM(F9:F12)</f>
        <v>35275</v>
      </c>
      <c r="G13" s="53">
        <f t="shared" si="0"/>
        <v>145.97558452307055</v>
      </c>
    </row>
    <row r="14" spans="1:8" ht="15" thickTop="1" x14ac:dyDescent="0.2"/>
    <row r="15" spans="1:8" ht="15" x14ac:dyDescent="0.25">
      <c r="A15" s="27" t="s">
        <v>17</v>
      </c>
    </row>
    <row r="16" spans="1:8" ht="17.25" customHeight="1" thickBot="1" x14ac:dyDescent="0.3">
      <c r="A16" s="39" t="s">
        <v>133</v>
      </c>
      <c r="B16" s="40"/>
      <c r="C16" s="41"/>
      <c r="D16" s="42"/>
      <c r="E16" s="42"/>
      <c r="F16" s="227">
        <v>34211</v>
      </c>
      <c r="G16" s="227"/>
      <c r="H16" s="54">
        <f>SUM(F17,F22,F27,F33,F41)</f>
        <v>34211</v>
      </c>
    </row>
    <row r="17" spans="1:7" ht="15.75" thickTop="1" x14ac:dyDescent="0.25">
      <c r="A17" s="26" t="s">
        <v>62</v>
      </c>
      <c r="F17" s="222">
        <v>31980</v>
      </c>
      <c r="G17" s="223"/>
    </row>
    <row r="18" spans="1:7" x14ac:dyDescent="0.2">
      <c r="A18" s="245" t="s">
        <v>219</v>
      </c>
      <c r="B18" s="246"/>
      <c r="C18" s="246"/>
      <c r="D18" s="246"/>
      <c r="E18" s="246"/>
      <c r="F18" s="246"/>
      <c r="G18" s="246"/>
    </row>
    <row r="19" spans="1:7" x14ac:dyDescent="0.2">
      <c r="A19" s="246"/>
      <c r="B19" s="246"/>
      <c r="C19" s="246"/>
      <c r="D19" s="246"/>
      <c r="E19" s="246"/>
      <c r="F19" s="246"/>
      <c r="G19" s="246"/>
    </row>
    <row r="20" spans="1:7" x14ac:dyDescent="0.2">
      <c r="A20" s="246"/>
      <c r="B20" s="246"/>
      <c r="C20" s="246"/>
      <c r="D20" s="246"/>
      <c r="E20" s="246"/>
      <c r="F20" s="246"/>
      <c r="G20" s="246"/>
    </row>
    <row r="21" spans="1:7" ht="15" x14ac:dyDescent="0.25">
      <c r="A21" s="26"/>
      <c r="F21" s="67"/>
      <c r="G21" s="68"/>
    </row>
    <row r="22" spans="1:7" ht="15" x14ac:dyDescent="0.25">
      <c r="A22" s="26" t="s">
        <v>120</v>
      </c>
      <c r="F22" s="222">
        <v>30</v>
      </c>
      <c r="G22" s="223"/>
    </row>
    <row r="23" spans="1:7" x14ac:dyDescent="0.2">
      <c r="A23" s="224" t="s">
        <v>202</v>
      </c>
      <c r="B23" s="225"/>
      <c r="C23" s="225"/>
      <c r="D23" s="225"/>
      <c r="E23" s="225"/>
      <c r="F23" s="225"/>
      <c r="G23" s="225"/>
    </row>
    <row r="24" spans="1:7" x14ac:dyDescent="0.2">
      <c r="A24" s="225"/>
      <c r="B24" s="225"/>
      <c r="C24" s="225"/>
      <c r="D24" s="225"/>
      <c r="E24" s="225"/>
      <c r="F24" s="225"/>
      <c r="G24" s="225"/>
    </row>
    <row r="25" spans="1:7" x14ac:dyDescent="0.2">
      <c r="A25" s="225"/>
      <c r="B25" s="225"/>
      <c r="C25" s="225"/>
      <c r="D25" s="225"/>
      <c r="E25" s="225"/>
      <c r="F25" s="225"/>
      <c r="G25" s="225"/>
    </row>
    <row r="26" spans="1:7" ht="15" x14ac:dyDescent="0.25">
      <c r="A26" s="26"/>
      <c r="F26" s="67"/>
      <c r="G26" s="68"/>
    </row>
    <row r="27" spans="1:7" ht="15" x14ac:dyDescent="0.25">
      <c r="A27" s="26" t="s">
        <v>23</v>
      </c>
      <c r="F27" s="222">
        <v>1800</v>
      </c>
      <c r="G27" s="223"/>
    </row>
    <row r="28" spans="1:7" x14ac:dyDescent="0.2">
      <c r="A28" s="224" t="s">
        <v>203</v>
      </c>
      <c r="B28" s="225"/>
      <c r="C28" s="225"/>
      <c r="D28" s="225"/>
      <c r="E28" s="225"/>
      <c r="F28" s="225"/>
      <c r="G28" s="225"/>
    </row>
    <row r="29" spans="1:7" x14ac:dyDescent="0.2">
      <c r="A29" s="225"/>
      <c r="B29" s="225"/>
      <c r="C29" s="225"/>
      <c r="D29" s="225"/>
      <c r="E29" s="225"/>
      <c r="F29" s="225"/>
      <c r="G29" s="225"/>
    </row>
    <row r="30" spans="1:7" x14ac:dyDescent="0.2">
      <c r="A30" s="225"/>
      <c r="B30" s="225"/>
      <c r="C30" s="225"/>
      <c r="D30" s="225"/>
      <c r="E30" s="225"/>
      <c r="F30" s="225"/>
      <c r="G30" s="225"/>
    </row>
    <row r="31" spans="1:7" x14ac:dyDescent="0.2">
      <c r="A31" s="225"/>
      <c r="B31" s="225"/>
      <c r="C31" s="225"/>
      <c r="D31" s="225"/>
      <c r="E31" s="225"/>
      <c r="F31" s="225"/>
      <c r="G31" s="225"/>
    </row>
    <row r="32" spans="1:7" ht="15" x14ac:dyDescent="0.25">
      <c r="A32" s="26"/>
      <c r="F32" s="67"/>
      <c r="G32" s="68"/>
    </row>
    <row r="33" spans="1:8" ht="15" x14ac:dyDescent="0.25">
      <c r="A33" s="26" t="s">
        <v>25</v>
      </c>
      <c r="F33" s="222">
        <v>400</v>
      </c>
      <c r="G33" s="223"/>
    </row>
    <row r="34" spans="1:8" x14ac:dyDescent="0.2">
      <c r="A34" s="224" t="s">
        <v>204</v>
      </c>
      <c r="B34" s="225"/>
      <c r="C34" s="225"/>
      <c r="D34" s="225"/>
      <c r="E34" s="225"/>
      <c r="F34" s="225"/>
      <c r="G34" s="225"/>
    </row>
    <row r="35" spans="1:8" x14ac:dyDescent="0.2">
      <c r="A35" s="225"/>
      <c r="B35" s="225"/>
      <c r="C35" s="225"/>
      <c r="D35" s="225"/>
      <c r="E35" s="225"/>
      <c r="F35" s="225"/>
      <c r="G35" s="225"/>
    </row>
    <row r="36" spans="1:8" x14ac:dyDescent="0.2">
      <c r="A36" s="225"/>
      <c r="B36" s="225"/>
      <c r="C36" s="225"/>
      <c r="D36" s="225"/>
      <c r="E36" s="225"/>
      <c r="F36" s="225"/>
      <c r="G36" s="225"/>
    </row>
    <row r="37" spans="1:8" x14ac:dyDescent="0.2">
      <c r="A37" s="225"/>
      <c r="B37" s="225"/>
      <c r="C37" s="225"/>
      <c r="D37" s="225"/>
      <c r="E37" s="225"/>
      <c r="F37" s="225"/>
      <c r="G37" s="225"/>
    </row>
    <row r="38" spans="1:8" x14ac:dyDescent="0.2">
      <c r="A38" s="225"/>
      <c r="B38" s="225"/>
      <c r="C38" s="225"/>
      <c r="D38" s="225"/>
      <c r="E38" s="225"/>
      <c r="F38" s="225"/>
      <c r="G38" s="225"/>
    </row>
    <row r="39" spans="1:8" x14ac:dyDescent="0.2">
      <c r="A39" s="225"/>
      <c r="B39" s="225"/>
      <c r="C39" s="225"/>
      <c r="D39" s="225"/>
      <c r="E39" s="225"/>
      <c r="F39" s="225"/>
      <c r="G39" s="225"/>
    </row>
    <row r="40" spans="1:8" ht="15" x14ac:dyDescent="0.25">
      <c r="A40" s="26"/>
      <c r="F40" s="67"/>
      <c r="G40" s="68"/>
    </row>
    <row r="41" spans="1:8" ht="15" x14ac:dyDescent="0.25">
      <c r="A41" s="26" t="s">
        <v>189</v>
      </c>
      <c r="F41" s="222">
        <v>1</v>
      </c>
      <c r="G41" s="223"/>
    </row>
    <row r="42" spans="1:8" x14ac:dyDescent="0.2">
      <c r="A42" s="224" t="s">
        <v>205</v>
      </c>
      <c r="B42" s="225"/>
      <c r="C42" s="225"/>
      <c r="D42" s="225"/>
      <c r="E42" s="225"/>
      <c r="F42" s="225"/>
      <c r="G42" s="225"/>
    </row>
    <row r="43" spans="1:8" x14ac:dyDescent="0.2">
      <c r="A43" s="225"/>
      <c r="B43" s="225"/>
      <c r="C43" s="225"/>
      <c r="D43" s="225"/>
      <c r="E43" s="225"/>
      <c r="F43" s="225"/>
      <c r="G43" s="225"/>
    </row>
    <row r="44" spans="1:8" ht="15" x14ac:dyDescent="0.25">
      <c r="A44" s="26"/>
      <c r="F44" s="67"/>
      <c r="G44" s="68"/>
    </row>
    <row r="45" spans="1:8" ht="15" x14ac:dyDescent="0.25">
      <c r="A45" s="26"/>
      <c r="F45" s="67"/>
      <c r="G45" s="68"/>
    </row>
    <row r="46" spans="1:8" ht="31.5" customHeight="1" thickBot="1" x14ac:dyDescent="0.3">
      <c r="A46" s="236" t="s">
        <v>190</v>
      </c>
      <c r="B46" s="237"/>
      <c r="C46" s="237"/>
      <c r="D46" s="237"/>
      <c r="E46" s="237"/>
      <c r="F46" s="227">
        <v>80</v>
      </c>
      <c r="G46" s="227"/>
      <c r="H46" s="54">
        <f>SUM(F47,F54)</f>
        <v>80</v>
      </c>
    </row>
    <row r="47" spans="1:8" ht="15.75" thickTop="1" x14ac:dyDescent="0.25">
      <c r="A47" s="26" t="s">
        <v>71</v>
      </c>
      <c r="F47" s="222">
        <v>80</v>
      </c>
      <c r="G47" s="223"/>
    </row>
    <row r="48" spans="1:8" x14ac:dyDescent="0.2">
      <c r="A48" s="224" t="s">
        <v>206</v>
      </c>
      <c r="B48" s="225"/>
      <c r="C48" s="225"/>
      <c r="D48" s="225"/>
      <c r="E48" s="225"/>
      <c r="F48" s="225"/>
      <c r="G48" s="225"/>
    </row>
    <row r="49" spans="1:8" x14ac:dyDescent="0.2">
      <c r="A49" s="225"/>
      <c r="B49" s="225"/>
      <c r="C49" s="225"/>
      <c r="D49" s="225"/>
      <c r="E49" s="225"/>
      <c r="F49" s="225"/>
      <c r="G49" s="225"/>
    </row>
    <row r="50" spans="1:8" ht="15" x14ac:dyDescent="0.25">
      <c r="A50" s="26"/>
      <c r="F50" s="67"/>
      <c r="G50" s="68"/>
    </row>
    <row r="51" spans="1:8" ht="15" x14ac:dyDescent="0.25">
      <c r="A51" s="26"/>
      <c r="F51" s="67"/>
      <c r="G51" s="68"/>
    </row>
    <row r="52" spans="1:8" ht="15.75" thickBot="1" x14ac:dyDescent="0.3">
      <c r="A52" s="39" t="s">
        <v>193</v>
      </c>
      <c r="B52" s="40"/>
      <c r="C52" s="41"/>
      <c r="D52" s="42"/>
      <c r="E52" s="42"/>
      <c r="F52" s="227">
        <v>2</v>
      </c>
      <c r="G52" s="227"/>
      <c r="H52" s="54">
        <f>SUM(F53)</f>
        <v>2</v>
      </c>
    </row>
    <row r="53" spans="1:8" ht="15.75" thickTop="1" x14ac:dyDescent="0.25">
      <c r="A53" s="26" t="s">
        <v>102</v>
      </c>
      <c r="F53" s="222">
        <v>2</v>
      </c>
      <c r="G53" s="223"/>
    </row>
    <row r="54" spans="1:8" x14ac:dyDescent="0.2">
      <c r="A54" s="224" t="s">
        <v>207</v>
      </c>
      <c r="B54" s="225"/>
      <c r="C54" s="225"/>
      <c r="D54" s="225"/>
      <c r="E54" s="225"/>
      <c r="F54" s="225"/>
      <c r="G54" s="225"/>
    </row>
    <row r="55" spans="1:8" x14ac:dyDescent="0.2">
      <c r="A55" s="225"/>
      <c r="B55" s="225"/>
      <c r="C55" s="225"/>
      <c r="D55" s="225"/>
      <c r="E55" s="225"/>
      <c r="F55" s="225"/>
      <c r="G55" s="225"/>
    </row>
    <row r="56" spans="1:8" ht="15" x14ac:dyDescent="0.25">
      <c r="A56" s="26"/>
      <c r="F56" s="67"/>
      <c r="G56" s="68"/>
    </row>
    <row r="57" spans="1:8" ht="15" x14ac:dyDescent="0.25">
      <c r="A57" s="26"/>
      <c r="F57" s="67"/>
      <c r="G57" s="68"/>
    </row>
    <row r="58" spans="1:8" ht="17.25" customHeight="1" thickBot="1" x14ac:dyDescent="0.3">
      <c r="A58" s="39" t="s">
        <v>209</v>
      </c>
      <c r="B58" s="40"/>
      <c r="C58" s="41"/>
      <c r="D58" s="42"/>
      <c r="E58" s="42"/>
      <c r="F58" s="227">
        <v>982</v>
      </c>
      <c r="G58" s="227"/>
      <c r="H58" s="54">
        <f>SUM(F59)</f>
        <v>982</v>
      </c>
    </row>
    <row r="59" spans="1:8" s="77" customFormat="1" ht="17.25" customHeight="1" thickTop="1" x14ac:dyDescent="0.25">
      <c r="A59" s="75" t="s">
        <v>210</v>
      </c>
      <c r="B59" s="76"/>
      <c r="D59" s="78"/>
      <c r="E59" s="78"/>
      <c r="F59" s="222">
        <v>982</v>
      </c>
      <c r="G59" s="223"/>
      <c r="H59" s="80"/>
    </row>
    <row r="60" spans="1:8" ht="15" customHeight="1" x14ac:dyDescent="0.2">
      <c r="A60" s="247" t="s">
        <v>197</v>
      </c>
      <c r="B60" s="248"/>
      <c r="C60" s="248"/>
      <c r="D60" s="248"/>
      <c r="E60" s="248"/>
      <c r="F60" s="248"/>
      <c r="G60" s="248"/>
    </row>
    <row r="61" spans="1:8" ht="14.25" customHeight="1" x14ac:dyDescent="0.2">
      <c r="A61" s="248"/>
      <c r="B61" s="248"/>
      <c r="C61" s="248"/>
      <c r="D61" s="248"/>
      <c r="E61" s="248"/>
      <c r="F61" s="248"/>
      <c r="G61" s="248"/>
    </row>
    <row r="62" spans="1:8" ht="14.25" customHeight="1" x14ac:dyDescent="0.2">
      <c r="A62" s="248"/>
      <c r="B62" s="248"/>
      <c r="C62" s="248"/>
      <c r="D62" s="248"/>
      <c r="E62" s="248"/>
      <c r="F62" s="248"/>
      <c r="G62" s="248"/>
    </row>
    <row r="63" spans="1:8" ht="15" x14ac:dyDescent="0.25">
      <c r="A63" s="26"/>
      <c r="F63" s="67"/>
      <c r="G63" s="68"/>
    </row>
    <row r="64" spans="1:8" ht="15" x14ac:dyDescent="0.25">
      <c r="A64" s="26"/>
      <c r="F64" s="67"/>
      <c r="G64" s="68"/>
    </row>
    <row r="65" spans="1:7" ht="15" x14ac:dyDescent="0.25">
      <c r="A65" s="26"/>
      <c r="F65" s="67"/>
      <c r="G65" s="68"/>
    </row>
  </sheetData>
  <mergeCells count="23">
    <mergeCell ref="F58:G58"/>
    <mergeCell ref="A60:G62"/>
    <mergeCell ref="F59:G59"/>
    <mergeCell ref="F27:G27"/>
    <mergeCell ref="A28:G31"/>
    <mergeCell ref="F33:G33"/>
    <mergeCell ref="A34:G39"/>
    <mergeCell ref="F41:G41"/>
    <mergeCell ref="F47:G47"/>
    <mergeCell ref="A48:G49"/>
    <mergeCell ref="F52:G52"/>
    <mergeCell ref="F53:G53"/>
    <mergeCell ref="A54:G55"/>
    <mergeCell ref="F1:G1"/>
    <mergeCell ref="A13:C13"/>
    <mergeCell ref="F16:G16"/>
    <mergeCell ref="F17:G17"/>
    <mergeCell ref="A18:G20"/>
    <mergeCell ref="F22:G22"/>
    <mergeCell ref="A23:G25"/>
    <mergeCell ref="A42:G43"/>
    <mergeCell ref="A46:E46"/>
    <mergeCell ref="F46:G46"/>
  </mergeCells>
  <pageMargins left="0.70866141732283472" right="0.70866141732283472" top="0.78740157480314965" bottom="0.78740157480314965" header="0.31496062992125984" footer="0.31496062992125984"/>
  <pageSetup paperSize="9" scale="66" firstPageNumber="35"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24"/>
  <sheetViews>
    <sheetView view="pageBreakPreview" zoomScaleNormal="100" zoomScaleSheetLayoutView="100" workbookViewId="0">
      <selection activeCell="O16" sqref="O16"/>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211</v>
      </c>
      <c r="F1" s="226" t="s">
        <v>212</v>
      </c>
      <c r="G1" s="226"/>
    </row>
    <row r="3" spans="1:8" x14ac:dyDescent="0.2">
      <c r="A3" s="25" t="s">
        <v>1</v>
      </c>
      <c r="B3" s="25" t="s">
        <v>213</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75" thickTop="1" thickBot="1" x14ac:dyDescent="0.25">
      <c r="A9" s="21">
        <v>6172</v>
      </c>
      <c r="B9" s="22">
        <v>51</v>
      </c>
      <c r="C9" s="8" t="s">
        <v>11</v>
      </c>
      <c r="D9" s="9">
        <v>80</v>
      </c>
      <c r="E9" s="9">
        <v>80</v>
      </c>
      <c r="F9" s="9">
        <v>80</v>
      </c>
      <c r="G9" s="10">
        <f t="shared" ref="G9:G10" si="0">F9/D9*100</f>
        <v>100</v>
      </c>
    </row>
    <row r="10" spans="1:8" s="16" customFormat="1" ht="16.5" thickTop="1" thickBot="1" x14ac:dyDescent="0.3">
      <c r="A10" s="229" t="s">
        <v>12</v>
      </c>
      <c r="B10" s="230"/>
      <c r="C10" s="231"/>
      <c r="D10" s="52">
        <f>SUM(D9:D9)</f>
        <v>80</v>
      </c>
      <c r="E10" s="52">
        <f>SUM(E9:E9)</f>
        <v>80</v>
      </c>
      <c r="F10" s="52">
        <f>SUM(F9:F9)</f>
        <v>80</v>
      </c>
      <c r="G10" s="53">
        <f t="shared" si="0"/>
        <v>100</v>
      </c>
    </row>
    <row r="11" spans="1:8" ht="15" thickTop="1" x14ac:dyDescent="0.2"/>
    <row r="12" spans="1:8" ht="15" x14ac:dyDescent="0.25">
      <c r="A12" s="27" t="s">
        <v>17</v>
      </c>
    </row>
    <row r="13" spans="1:8" ht="17.25" customHeight="1" thickBot="1" x14ac:dyDescent="0.3">
      <c r="A13" s="39" t="s">
        <v>133</v>
      </c>
      <c r="B13" s="40"/>
      <c r="C13" s="41"/>
      <c r="D13" s="42"/>
      <c r="E13" s="42"/>
      <c r="F13" s="227">
        <v>80</v>
      </c>
      <c r="G13" s="227"/>
      <c r="H13" s="54">
        <f>SUM(F14,F17)</f>
        <v>80</v>
      </c>
    </row>
    <row r="14" spans="1:8" ht="15.75" thickTop="1" x14ac:dyDescent="0.25">
      <c r="A14" s="26" t="s">
        <v>23</v>
      </c>
      <c r="F14" s="222">
        <v>10</v>
      </c>
      <c r="G14" s="223"/>
    </row>
    <row r="15" spans="1:8" ht="15" x14ac:dyDescent="0.25">
      <c r="A15" s="224" t="s">
        <v>214</v>
      </c>
      <c r="B15" s="225"/>
      <c r="C15" s="225"/>
      <c r="D15" s="225"/>
      <c r="E15" s="225"/>
      <c r="F15" s="225"/>
      <c r="G15" s="225"/>
    </row>
    <row r="16" spans="1:8" ht="15" x14ac:dyDescent="0.25">
      <c r="A16" s="26"/>
      <c r="F16" s="67"/>
      <c r="G16" s="68"/>
    </row>
    <row r="17" spans="1:7" ht="15" x14ac:dyDescent="0.25">
      <c r="A17" s="26" t="s">
        <v>189</v>
      </c>
      <c r="F17" s="222">
        <v>70</v>
      </c>
      <c r="G17" s="223"/>
    </row>
    <row r="18" spans="1:7" x14ac:dyDescent="0.2">
      <c r="A18" s="224" t="s">
        <v>517</v>
      </c>
      <c r="B18" s="225"/>
      <c r="C18" s="225"/>
      <c r="D18" s="225"/>
      <c r="E18" s="225"/>
      <c r="F18" s="225"/>
      <c r="G18" s="225"/>
    </row>
    <row r="19" spans="1:7" x14ac:dyDescent="0.2">
      <c r="A19" s="225"/>
      <c r="B19" s="225"/>
      <c r="C19" s="225"/>
      <c r="D19" s="225"/>
      <c r="E19" s="225"/>
      <c r="F19" s="225"/>
      <c r="G19" s="225"/>
    </row>
    <row r="20" spans="1:7" x14ac:dyDescent="0.2">
      <c r="A20" s="225"/>
      <c r="B20" s="225"/>
      <c r="C20" s="225"/>
      <c r="D20" s="225"/>
      <c r="E20" s="225"/>
      <c r="F20" s="225"/>
      <c r="G20" s="225"/>
    </row>
    <row r="21" spans="1:7" x14ac:dyDescent="0.2">
      <c r="A21" s="225"/>
      <c r="B21" s="225"/>
      <c r="C21" s="225"/>
      <c r="D21" s="225"/>
      <c r="E21" s="225"/>
      <c r="F21" s="225"/>
      <c r="G21" s="225"/>
    </row>
    <row r="22" spans="1:7" x14ac:dyDescent="0.2">
      <c r="A22" s="225"/>
      <c r="B22" s="225"/>
      <c r="C22" s="225"/>
      <c r="D22" s="225"/>
      <c r="E22" s="225"/>
      <c r="F22" s="225"/>
      <c r="G22" s="225"/>
    </row>
    <row r="23" spans="1:7" x14ac:dyDescent="0.2">
      <c r="A23" s="225"/>
      <c r="B23" s="225"/>
      <c r="C23" s="225"/>
      <c r="D23" s="225"/>
      <c r="E23" s="225"/>
      <c r="F23" s="225"/>
      <c r="G23" s="225"/>
    </row>
    <row r="24" spans="1:7" ht="15" x14ac:dyDescent="0.25">
      <c r="A24" s="26"/>
      <c r="F24" s="67"/>
      <c r="G24" s="68"/>
    </row>
  </sheetData>
  <mergeCells count="7">
    <mergeCell ref="A18:G23"/>
    <mergeCell ref="F14:G14"/>
    <mergeCell ref="A15:G15"/>
    <mergeCell ref="F17:G17"/>
    <mergeCell ref="F1:G1"/>
    <mergeCell ref="A10:C10"/>
    <mergeCell ref="F13:G13"/>
  </mergeCells>
  <pageMargins left="0.70866141732283472" right="0.70866141732283472" top="0.78740157480314965" bottom="0.78740157480314965" header="0.31496062992125984" footer="0.31496062992125984"/>
  <pageSetup paperSize="9" scale="66" firstPageNumber="36"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177"/>
  <sheetViews>
    <sheetView view="pageBreakPreview" topLeftCell="A94" zoomScaleNormal="100" zoomScaleSheetLayoutView="100" workbookViewId="0">
      <selection activeCell="O16" sqref="O16"/>
    </sheetView>
  </sheetViews>
  <sheetFormatPr defaultRowHeight="14.25" x14ac:dyDescent="0.2"/>
  <cols>
    <col min="1" max="1" width="8.5703125" style="17" customWidth="1"/>
    <col min="2" max="2" width="9.7109375" style="17" customWidth="1"/>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8" ht="23.25" x14ac:dyDescent="0.35">
      <c r="A1" s="61" t="s">
        <v>215</v>
      </c>
      <c r="F1" s="226" t="s">
        <v>216</v>
      </c>
      <c r="G1" s="226"/>
    </row>
    <row r="3" spans="1:8" x14ac:dyDescent="0.2">
      <c r="A3" s="25" t="s">
        <v>1</v>
      </c>
      <c r="B3" s="25" t="s">
        <v>217</v>
      </c>
    </row>
    <row r="4" spans="1:8" x14ac:dyDescent="0.2">
      <c r="B4" s="25" t="s">
        <v>200</v>
      </c>
    </row>
    <row r="6" spans="1:8" s="2" customFormat="1" ht="13.5" thickBot="1" x14ac:dyDescent="0.25">
      <c r="A6" s="18"/>
      <c r="B6" s="18"/>
      <c r="D6" s="4"/>
      <c r="E6" s="4"/>
      <c r="F6" s="4"/>
      <c r="G6" s="2" t="s">
        <v>9</v>
      </c>
    </row>
    <row r="7" spans="1:8" s="2" customFormat="1" ht="39.75" thickTop="1" thickBot="1" x14ac:dyDescent="0.25">
      <c r="A7" s="43" t="s">
        <v>2</v>
      </c>
      <c r="B7" s="44" t="s">
        <v>3</v>
      </c>
      <c r="C7" s="45" t="s">
        <v>4</v>
      </c>
      <c r="D7" s="46" t="s">
        <v>5</v>
      </c>
      <c r="E7" s="46" t="s">
        <v>6</v>
      </c>
      <c r="F7" s="46" t="s">
        <v>7</v>
      </c>
      <c r="G7" s="47" t="s">
        <v>8</v>
      </c>
    </row>
    <row r="8" spans="1:8" s="5" customFormat="1" ht="12.75" thickTop="1" thickBot="1" x14ac:dyDescent="0.25">
      <c r="A8" s="48">
        <v>1</v>
      </c>
      <c r="B8" s="49">
        <v>2</v>
      </c>
      <c r="C8" s="49">
        <v>3</v>
      </c>
      <c r="D8" s="50">
        <v>4</v>
      </c>
      <c r="E8" s="50">
        <v>5</v>
      </c>
      <c r="F8" s="50">
        <v>6</v>
      </c>
      <c r="G8" s="51" t="s">
        <v>16</v>
      </c>
    </row>
    <row r="9" spans="1:8" ht="15.75" thickTop="1" thickBot="1" x14ac:dyDescent="0.25">
      <c r="A9" s="21">
        <v>6172</v>
      </c>
      <c r="B9" s="22">
        <v>51</v>
      </c>
      <c r="C9" s="8" t="s">
        <v>11</v>
      </c>
      <c r="D9" s="9">
        <v>23369</v>
      </c>
      <c r="E9" s="9">
        <v>22237</v>
      </c>
      <c r="F9" s="9">
        <v>22369</v>
      </c>
      <c r="G9" s="10">
        <f t="shared" ref="G9:G10" si="0">F9/D9*100</f>
        <v>95.72082673627456</v>
      </c>
    </row>
    <row r="10" spans="1:8" s="16" customFormat="1" ht="16.5" thickTop="1" thickBot="1" x14ac:dyDescent="0.3">
      <c r="A10" s="229" t="s">
        <v>12</v>
      </c>
      <c r="B10" s="230"/>
      <c r="C10" s="231"/>
      <c r="D10" s="52">
        <f>SUM(D9:D9)</f>
        <v>23369</v>
      </c>
      <c r="E10" s="52">
        <f>SUM(E9:E9)</f>
        <v>22237</v>
      </c>
      <c r="F10" s="52">
        <f>SUM(F9:F9)</f>
        <v>22369</v>
      </c>
      <c r="G10" s="53">
        <f t="shared" si="0"/>
        <v>95.72082673627456</v>
      </c>
    </row>
    <row r="11" spans="1:8" ht="15" thickTop="1" x14ac:dyDescent="0.2"/>
    <row r="12" spans="1:8" ht="15" x14ac:dyDescent="0.25">
      <c r="A12" s="27" t="s">
        <v>17</v>
      </c>
    </row>
    <row r="13" spans="1:8" ht="17.25" customHeight="1" thickBot="1" x14ac:dyDescent="0.3">
      <c r="A13" s="39" t="s">
        <v>133</v>
      </c>
      <c r="B13" s="40"/>
      <c r="C13" s="41"/>
      <c r="D13" s="42"/>
      <c r="E13" s="42"/>
      <c r="F13" s="227">
        <v>22369</v>
      </c>
      <c r="G13" s="227"/>
      <c r="H13" s="54">
        <f>SUM(F14,F19,F22,F27,F32,F41,F118,F128)</f>
        <v>22369</v>
      </c>
    </row>
    <row r="14" spans="1:8" ht="15.75" thickTop="1" x14ac:dyDescent="0.25">
      <c r="A14" s="26" t="s">
        <v>21</v>
      </c>
      <c r="F14" s="222">
        <v>1400</v>
      </c>
      <c r="G14" s="223"/>
    </row>
    <row r="15" spans="1:8" x14ac:dyDescent="0.2">
      <c r="A15" s="224" t="s">
        <v>218</v>
      </c>
      <c r="B15" s="225"/>
      <c r="C15" s="225"/>
      <c r="D15" s="225"/>
      <c r="E15" s="225"/>
      <c r="F15" s="225"/>
      <c r="G15" s="225"/>
    </row>
    <row r="16" spans="1:8" x14ac:dyDescent="0.2">
      <c r="A16" s="225"/>
      <c r="B16" s="225"/>
      <c r="C16" s="225"/>
      <c r="D16" s="225"/>
      <c r="E16" s="225"/>
      <c r="F16" s="225"/>
      <c r="G16" s="225"/>
    </row>
    <row r="17" spans="1:7" x14ac:dyDescent="0.2">
      <c r="A17" s="225"/>
      <c r="B17" s="225"/>
      <c r="C17" s="225"/>
      <c r="D17" s="225"/>
      <c r="E17" s="225"/>
      <c r="F17" s="225"/>
      <c r="G17" s="225"/>
    </row>
    <row r="18" spans="1:7" ht="15" x14ac:dyDescent="0.25">
      <c r="A18" s="26"/>
      <c r="F18" s="67"/>
      <c r="G18" s="68"/>
    </row>
    <row r="19" spans="1:7" ht="15" x14ac:dyDescent="0.25">
      <c r="A19" s="26" t="s">
        <v>22</v>
      </c>
      <c r="F19" s="222">
        <v>300</v>
      </c>
      <c r="G19" s="223"/>
    </row>
    <row r="20" spans="1:7" ht="15" x14ac:dyDescent="0.25">
      <c r="A20" s="25" t="s">
        <v>220</v>
      </c>
      <c r="F20" s="67"/>
      <c r="G20" s="68"/>
    </row>
    <row r="21" spans="1:7" ht="15" x14ac:dyDescent="0.25">
      <c r="A21" s="26"/>
      <c r="F21" s="67"/>
      <c r="G21" s="68"/>
    </row>
    <row r="22" spans="1:7" ht="15" x14ac:dyDescent="0.25">
      <c r="A22" s="26" t="s">
        <v>120</v>
      </c>
      <c r="F22" s="222">
        <v>3374</v>
      </c>
      <c r="G22" s="223"/>
    </row>
    <row r="23" spans="1:7" x14ac:dyDescent="0.2">
      <c r="A23" s="224" t="s">
        <v>221</v>
      </c>
      <c r="B23" s="225"/>
      <c r="C23" s="225"/>
      <c r="D23" s="225"/>
      <c r="E23" s="225"/>
      <c r="F23" s="225"/>
      <c r="G23" s="225"/>
    </row>
    <row r="24" spans="1:7" x14ac:dyDescent="0.2">
      <c r="A24" s="225"/>
      <c r="B24" s="225"/>
      <c r="C24" s="225"/>
      <c r="D24" s="225"/>
      <c r="E24" s="225"/>
      <c r="F24" s="225"/>
      <c r="G24" s="225"/>
    </row>
    <row r="25" spans="1:7" x14ac:dyDescent="0.2">
      <c r="A25" s="225"/>
      <c r="B25" s="225"/>
      <c r="C25" s="225"/>
      <c r="D25" s="225"/>
      <c r="E25" s="225"/>
      <c r="F25" s="225"/>
      <c r="G25" s="225"/>
    </row>
    <row r="26" spans="1:7" ht="15" x14ac:dyDescent="0.25">
      <c r="A26" s="26"/>
      <c r="F26" s="67"/>
      <c r="G26" s="68"/>
    </row>
    <row r="27" spans="1:7" ht="15" x14ac:dyDescent="0.25">
      <c r="A27" s="26" t="s">
        <v>23</v>
      </c>
      <c r="F27" s="222">
        <v>200</v>
      </c>
      <c r="G27" s="223"/>
    </row>
    <row r="28" spans="1:7" x14ac:dyDescent="0.2">
      <c r="A28" s="224" t="s">
        <v>222</v>
      </c>
      <c r="B28" s="225"/>
      <c r="C28" s="225"/>
      <c r="D28" s="225"/>
      <c r="E28" s="225"/>
      <c r="F28" s="225"/>
      <c r="G28" s="225"/>
    </row>
    <row r="29" spans="1:7" x14ac:dyDescent="0.2">
      <c r="A29" s="225"/>
      <c r="B29" s="225"/>
      <c r="C29" s="225"/>
      <c r="D29" s="225"/>
      <c r="E29" s="225"/>
      <c r="F29" s="225"/>
      <c r="G29" s="225"/>
    </row>
    <row r="30" spans="1:7" x14ac:dyDescent="0.2">
      <c r="A30" s="225"/>
      <c r="B30" s="225"/>
      <c r="C30" s="225"/>
      <c r="D30" s="225"/>
      <c r="E30" s="225"/>
      <c r="F30" s="225"/>
      <c r="G30" s="225"/>
    </row>
    <row r="31" spans="1:7" ht="15" x14ac:dyDescent="0.25">
      <c r="A31" s="26"/>
      <c r="F31" s="67"/>
      <c r="G31" s="68"/>
    </row>
    <row r="32" spans="1:7" ht="15" x14ac:dyDescent="0.25">
      <c r="A32" s="26" t="s">
        <v>112</v>
      </c>
      <c r="F32" s="222">
        <v>850</v>
      </c>
      <c r="G32" s="223"/>
    </row>
    <row r="33" spans="1:7" x14ac:dyDescent="0.2">
      <c r="A33" s="224" t="s">
        <v>223</v>
      </c>
      <c r="B33" s="225"/>
      <c r="C33" s="225"/>
      <c r="D33" s="225"/>
      <c r="E33" s="225"/>
      <c r="F33" s="225"/>
      <c r="G33" s="225"/>
    </row>
    <row r="34" spans="1:7" x14ac:dyDescent="0.2">
      <c r="A34" s="225"/>
      <c r="B34" s="225"/>
      <c r="C34" s="225"/>
      <c r="D34" s="225"/>
      <c r="E34" s="225"/>
      <c r="F34" s="225"/>
      <c r="G34" s="225"/>
    </row>
    <row r="35" spans="1:7" x14ac:dyDescent="0.2">
      <c r="A35" s="225"/>
      <c r="B35" s="225"/>
      <c r="C35" s="225"/>
      <c r="D35" s="225"/>
      <c r="E35" s="225"/>
      <c r="F35" s="225"/>
      <c r="G35" s="225"/>
    </row>
    <row r="36" spans="1:7" x14ac:dyDescent="0.2">
      <c r="A36" s="225"/>
      <c r="B36" s="225"/>
      <c r="C36" s="225"/>
      <c r="D36" s="225"/>
      <c r="E36" s="225"/>
      <c r="F36" s="225"/>
      <c r="G36" s="225"/>
    </row>
    <row r="37" spans="1:7" x14ac:dyDescent="0.2">
      <c r="A37" s="225"/>
      <c r="B37" s="225"/>
      <c r="C37" s="225"/>
      <c r="D37" s="225"/>
      <c r="E37" s="225"/>
      <c r="F37" s="225"/>
      <c r="G37" s="225"/>
    </row>
    <row r="38" spans="1:7" x14ac:dyDescent="0.2">
      <c r="A38" s="225"/>
      <c r="B38" s="225"/>
      <c r="C38" s="225"/>
      <c r="D38" s="225"/>
      <c r="E38" s="225"/>
      <c r="F38" s="225"/>
      <c r="G38" s="225"/>
    </row>
    <row r="39" spans="1:7" x14ac:dyDescent="0.2">
      <c r="A39" s="228"/>
      <c r="B39" s="228"/>
      <c r="C39" s="228"/>
      <c r="D39" s="228"/>
      <c r="E39" s="228"/>
      <c r="F39" s="228"/>
      <c r="G39" s="228"/>
    </row>
    <row r="40" spans="1:7" ht="15" x14ac:dyDescent="0.25">
      <c r="A40" s="26"/>
      <c r="F40" s="67"/>
      <c r="G40" s="68"/>
    </row>
    <row r="41" spans="1:7" ht="15" x14ac:dyDescent="0.25">
      <c r="A41" s="26" t="s">
        <v>25</v>
      </c>
      <c r="F41" s="222">
        <v>14130</v>
      </c>
      <c r="G41" s="223"/>
    </row>
    <row r="42" spans="1:7" ht="14.25" customHeight="1" x14ac:dyDescent="0.2">
      <c r="A42" s="224" t="s">
        <v>518</v>
      </c>
      <c r="B42" s="224"/>
      <c r="C42" s="224"/>
      <c r="D42" s="224"/>
      <c r="E42" s="224"/>
      <c r="F42" s="224"/>
      <c r="G42" s="224"/>
    </row>
    <row r="43" spans="1:7" ht="14.25" customHeight="1" x14ac:dyDescent="0.2">
      <c r="A43" s="224"/>
      <c r="B43" s="224"/>
      <c r="C43" s="224"/>
      <c r="D43" s="224"/>
      <c r="E43" s="224"/>
      <c r="F43" s="224"/>
      <c r="G43" s="224"/>
    </row>
    <row r="44" spans="1:7" ht="14.25" customHeight="1" x14ac:dyDescent="0.2">
      <c r="A44" s="224"/>
      <c r="B44" s="224"/>
      <c r="C44" s="224"/>
      <c r="D44" s="224"/>
      <c r="E44" s="224"/>
      <c r="F44" s="224"/>
      <c r="G44" s="224"/>
    </row>
    <row r="45" spans="1:7" ht="14.25" customHeight="1" x14ac:dyDescent="0.2">
      <c r="A45" s="224"/>
      <c r="B45" s="224"/>
      <c r="C45" s="224"/>
      <c r="D45" s="224"/>
      <c r="E45" s="224"/>
      <c r="F45" s="224"/>
      <c r="G45" s="224"/>
    </row>
    <row r="46" spans="1:7" ht="14.25" customHeight="1" x14ac:dyDescent="0.2">
      <c r="A46" s="224"/>
      <c r="B46" s="224"/>
      <c r="C46" s="224"/>
      <c r="D46" s="224"/>
      <c r="E46" s="224"/>
      <c r="F46" s="224"/>
      <c r="G46" s="224"/>
    </row>
    <row r="47" spans="1:7" ht="14.25" customHeight="1" x14ac:dyDescent="0.2">
      <c r="A47" s="224"/>
      <c r="B47" s="224"/>
      <c r="C47" s="224"/>
      <c r="D47" s="224"/>
      <c r="E47" s="224"/>
      <c r="F47" s="224"/>
      <c r="G47" s="224"/>
    </row>
    <row r="48" spans="1:7" ht="14.25" customHeight="1" x14ac:dyDescent="0.2">
      <c r="A48" s="224"/>
      <c r="B48" s="224"/>
      <c r="C48" s="224"/>
      <c r="D48" s="224"/>
      <c r="E48" s="224"/>
      <c r="F48" s="224"/>
      <c r="G48" s="224"/>
    </row>
    <row r="49" spans="1:7" ht="14.25" customHeight="1" x14ac:dyDescent="0.2">
      <c r="A49" s="224"/>
      <c r="B49" s="224"/>
      <c r="C49" s="224"/>
      <c r="D49" s="224"/>
      <c r="E49" s="224"/>
      <c r="F49" s="224"/>
      <c r="G49" s="224"/>
    </row>
    <row r="50" spans="1:7" ht="14.25" customHeight="1" x14ac:dyDescent="0.2">
      <c r="A50" s="224"/>
      <c r="B50" s="224"/>
      <c r="C50" s="224"/>
      <c r="D50" s="224"/>
      <c r="E50" s="224"/>
      <c r="F50" s="224"/>
      <c r="G50" s="224"/>
    </row>
    <row r="51" spans="1:7" ht="14.25" customHeight="1" x14ac:dyDescent="0.2">
      <c r="A51" s="224"/>
      <c r="B51" s="224"/>
      <c r="C51" s="224"/>
      <c r="D51" s="224"/>
      <c r="E51" s="224"/>
      <c r="F51" s="224"/>
      <c r="G51" s="224"/>
    </row>
    <row r="52" spans="1:7" ht="14.25" customHeight="1" x14ac:dyDescent="0.2">
      <c r="A52" s="224"/>
      <c r="B52" s="224"/>
      <c r="C52" s="224"/>
      <c r="D52" s="224"/>
      <c r="E52" s="224"/>
      <c r="F52" s="224"/>
      <c r="G52" s="224"/>
    </row>
    <row r="53" spans="1:7" ht="14.25" customHeight="1" x14ac:dyDescent="0.2">
      <c r="A53" s="224"/>
      <c r="B53" s="224"/>
      <c r="C53" s="224"/>
      <c r="D53" s="224"/>
      <c r="E53" s="224"/>
      <c r="F53" s="224"/>
      <c r="G53" s="224"/>
    </row>
    <row r="54" spans="1:7" ht="14.25" customHeight="1" x14ac:dyDescent="0.2">
      <c r="A54" s="224"/>
      <c r="B54" s="224"/>
      <c r="C54" s="224"/>
      <c r="D54" s="224"/>
      <c r="E54" s="224"/>
      <c r="F54" s="224"/>
      <c r="G54" s="224"/>
    </row>
    <row r="55" spans="1:7" ht="14.25" customHeight="1" x14ac:dyDescent="0.2">
      <c r="A55" s="224"/>
      <c r="B55" s="224"/>
      <c r="C55" s="224"/>
      <c r="D55" s="224"/>
      <c r="E55" s="224"/>
      <c r="F55" s="224"/>
      <c r="G55" s="224"/>
    </row>
    <row r="56" spans="1:7" ht="14.25" customHeight="1" x14ac:dyDescent="0.2">
      <c r="A56" s="224"/>
      <c r="B56" s="224"/>
      <c r="C56" s="224"/>
      <c r="D56" s="224"/>
      <c r="E56" s="224"/>
      <c r="F56" s="224"/>
      <c r="G56" s="224"/>
    </row>
    <row r="57" spans="1:7" ht="14.25" customHeight="1" x14ac:dyDescent="0.2">
      <c r="A57" s="224"/>
      <c r="B57" s="224"/>
      <c r="C57" s="224"/>
      <c r="D57" s="224"/>
      <c r="E57" s="224"/>
      <c r="F57" s="224"/>
      <c r="G57" s="224"/>
    </row>
    <row r="58" spans="1:7" ht="14.25" customHeight="1" x14ac:dyDescent="0.2">
      <c r="A58" s="224"/>
      <c r="B58" s="224"/>
      <c r="C58" s="224"/>
      <c r="D58" s="224"/>
      <c r="E58" s="224"/>
      <c r="F58" s="224"/>
      <c r="G58" s="224"/>
    </row>
    <row r="59" spans="1:7" ht="14.25" customHeight="1" x14ac:dyDescent="0.2">
      <c r="A59" s="224"/>
      <c r="B59" s="224"/>
      <c r="C59" s="224"/>
      <c r="D59" s="224"/>
      <c r="E59" s="224"/>
      <c r="F59" s="224"/>
      <c r="G59" s="224"/>
    </row>
    <row r="60" spans="1:7" ht="14.25" customHeight="1" x14ac:dyDescent="0.2">
      <c r="A60" s="224"/>
      <c r="B60" s="224"/>
      <c r="C60" s="224"/>
      <c r="D60" s="224"/>
      <c r="E60" s="224"/>
      <c r="F60" s="224"/>
      <c r="G60" s="224"/>
    </row>
    <row r="61" spans="1:7" ht="14.25" customHeight="1" x14ac:dyDescent="0.2">
      <c r="A61" s="224"/>
      <c r="B61" s="224"/>
      <c r="C61" s="224"/>
      <c r="D61" s="224"/>
      <c r="E61" s="224"/>
      <c r="F61" s="224"/>
      <c r="G61" s="224"/>
    </row>
    <row r="62" spans="1:7" ht="14.25" customHeight="1" x14ac:dyDescent="0.2">
      <c r="A62" s="224"/>
      <c r="B62" s="224"/>
      <c r="C62" s="224"/>
      <c r="D62" s="224"/>
      <c r="E62" s="224"/>
      <c r="F62" s="224"/>
      <c r="G62" s="224"/>
    </row>
    <row r="63" spans="1:7" ht="14.25" customHeight="1" x14ac:dyDescent="0.2">
      <c r="A63" s="224"/>
      <c r="B63" s="224"/>
      <c r="C63" s="224"/>
      <c r="D63" s="224"/>
      <c r="E63" s="224"/>
      <c r="F63" s="224"/>
      <c r="G63" s="224"/>
    </row>
    <row r="64" spans="1:7" ht="14.25" customHeight="1" x14ac:dyDescent="0.2">
      <c r="A64" s="224"/>
      <c r="B64" s="224"/>
      <c r="C64" s="224"/>
      <c r="D64" s="224"/>
      <c r="E64" s="224"/>
      <c r="F64" s="224"/>
      <c r="G64" s="224"/>
    </row>
    <row r="65" spans="1:7" ht="14.25" customHeight="1" x14ac:dyDescent="0.2">
      <c r="A65" s="224"/>
      <c r="B65" s="224"/>
      <c r="C65" s="224"/>
      <c r="D65" s="224"/>
      <c r="E65" s="224"/>
      <c r="F65" s="224"/>
      <c r="G65" s="224"/>
    </row>
    <row r="66" spans="1:7" ht="14.25" customHeight="1" x14ac:dyDescent="0.2">
      <c r="A66" s="224"/>
      <c r="B66" s="224"/>
      <c r="C66" s="224"/>
      <c r="D66" s="224"/>
      <c r="E66" s="224"/>
      <c r="F66" s="224"/>
      <c r="G66" s="224"/>
    </row>
    <row r="67" spans="1:7" ht="14.25" customHeight="1" x14ac:dyDescent="0.2">
      <c r="A67" s="224"/>
      <c r="B67" s="224"/>
      <c r="C67" s="224"/>
      <c r="D67" s="224"/>
      <c r="E67" s="224"/>
      <c r="F67" s="224"/>
      <c r="G67" s="224"/>
    </row>
    <row r="68" spans="1:7" ht="14.25" customHeight="1" x14ac:dyDescent="0.2">
      <c r="A68" s="224"/>
      <c r="B68" s="224"/>
      <c r="C68" s="224"/>
      <c r="D68" s="224"/>
      <c r="E68" s="224"/>
      <c r="F68" s="224"/>
      <c r="G68" s="224"/>
    </row>
    <row r="69" spans="1:7" ht="14.25" customHeight="1" x14ac:dyDescent="0.2">
      <c r="A69" s="224"/>
      <c r="B69" s="224"/>
      <c r="C69" s="224"/>
      <c r="D69" s="224"/>
      <c r="E69" s="224"/>
      <c r="F69" s="224"/>
      <c r="G69" s="224"/>
    </row>
    <row r="70" spans="1:7" ht="14.25" customHeight="1" x14ac:dyDescent="0.2">
      <c r="A70" s="224"/>
      <c r="B70" s="224"/>
      <c r="C70" s="224"/>
      <c r="D70" s="224"/>
      <c r="E70" s="224"/>
      <c r="F70" s="224"/>
      <c r="G70" s="224"/>
    </row>
    <row r="71" spans="1:7" ht="14.25" customHeight="1" x14ac:dyDescent="0.2">
      <c r="A71" s="224"/>
      <c r="B71" s="224"/>
      <c r="C71" s="224"/>
      <c r="D71" s="224"/>
      <c r="E71" s="224"/>
      <c r="F71" s="224"/>
      <c r="G71" s="224"/>
    </row>
    <row r="72" spans="1:7" ht="14.25" customHeight="1" x14ac:dyDescent="0.2">
      <c r="A72" s="224"/>
      <c r="B72" s="224"/>
      <c r="C72" s="224"/>
      <c r="D72" s="224"/>
      <c r="E72" s="224"/>
      <c r="F72" s="224"/>
      <c r="G72" s="224"/>
    </row>
    <row r="73" spans="1:7" ht="14.25" customHeight="1" x14ac:dyDescent="0.2">
      <c r="A73" s="224"/>
      <c r="B73" s="224"/>
      <c r="C73" s="224"/>
      <c r="D73" s="224"/>
      <c r="E73" s="224"/>
      <c r="F73" s="224"/>
      <c r="G73" s="224"/>
    </row>
    <row r="74" spans="1:7" ht="14.25" customHeight="1" x14ac:dyDescent="0.2">
      <c r="A74" s="224"/>
      <c r="B74" s="224"/>
      <c r="C74" s="224"/>
      <c r="D74" s="224"/>
      <c r="E74" s="224"/>
      <c r="F74" s="224"/>
      <c r="G74" s="224"/>
    </row>
    <row r="75" spans="1:7" ht="14.25" customHeight="1" x14ac:dyDescent="0.2">
      <c r="A75" s="224"/>
      <c r="B75" s="224"/>
      <c r="C75" s="224"/>
      <c r="D75" s="224"/>
      <c r="E75" s="224"/>
      <c r="F75" s="224"/>
      <c r="G75" s="224"/>
    </row>
    <row r="76" spans="1:7" ht="14.25" customHeight="1" x14ac:dyDescent="0.2">
      <c r="A76" s="224"/>
      <c r="B76" s="224"/>
      <c r="C76" s="224"/>
      <c r="D76" s="224"/>
      <c r="E76" s="224"/>
      <c r="F76" s="224"/>
      <c r="G76" s="224"/>
    </row>
    <row r="77" spans="1:7" x14ac:dyDescent="0.2">
      <c r="A77" s="224" t="s">
        <v>519</v>
      </c>
      <c r="B77" s="225"/>
      <c r="C77" s="225"/>
      <c r="D77" s="225"/>
      <c r="E77" s="225"/>
      <c r="F77" s="225"/>
      <c r="G77" s="225"/>
    </row>
    <row r="78" spans="1:7" x14ac:dyDescent="0.2">
      <c r="A78" s="225"/>
      <c r="B78" s="225"/>
      <c r="C78" s="225"/>
      <c r="D78" s="225"/>
      <c r="E78" s="225"/>
      <c r="F78" s="225"/>
      <c r="G78" s="225"/>
    </row>
    <row r="79" spans="1:7" x14ac:dyDescent="0.2">
      <c r="A79" s="225"/>
      <c r="B79" s="225"/>
      <c r="C79" s="225"/>
      <c r="D79" s="225"/>
      <c r="E79" s="225"/>
      <c r="F79" s="225"/>
      <c r="G79" s="225"/>
    </row>
    <row r="80" spans="1:7" x14ac:dyDescent="0.2">
      <c r="A80" s="225"/>
      <c r="B80" s="225"/>
      <c r="C80" s="225"/>
      <c r="D80" s="225"/>
      <c r="E80" s="225"/>
      <c r="F80" s="225"/>
      <c r="G80" s="225"/>
    </row>
    <row r="81" spans="1:7" x14ac:dyDescent="0.2">
      <c r="A81" s="225"/>
      <c r="B81" s="225"/>
      <c r="C81" s="225"/>
      <c r="D81" s="225"/>
      <c r="E81" s="225"/>
      <c r="F81" s="225"/>
      <c r="G81" s="225"/>
    </row>
    <row r="82" spans="1:7" x14ac:dyDescent="0.2">
      <c r="A82" s="225"/>
      <c r="B82" s="225"/>
      <c r="C82" s="225"/>
      <c r="D82" s="225"/>
      <c r="E82" s="225"/>
      <c r="F82" s="225"/>
      <c r="G82" s="225"/>
    </row>
    <row r="83" spans="1:7" x14ac:dyDescent="0.2">
      <c r="A83" s="225"/>
      <c r="B83" s="225"/>
      <c r="C83" s="225"/>
      <c r="D83" s="225"/>
      <c r="E83" s="225"/>
      <c r="F83" s="225"/>
      <c r="G83" s="225"/>
    </row>
    <row r="84" spans="1:7" x14ac:dyDescent="0.2">
      <c r="A84" s="225"/>
      <c r="B84" s="225"/>
      <c r="C84" s="225"/>
      <c r="D84" s="225"/>
      <c r="E84" s="225"/>
      <c r="F84" s="225"/>
      <c r="G84" s="225"/>
    </row>
    <row r="85" spans="1:7" x14ac:dyDescent="0.2">
      <c r="A85" s="225"/>
      <c r="B85" s="225"/>
      <c r="C85" s="225"/>
      <c r="D85" s="225"/>
      <c r="E85" s="225"/>
      <c r="F85" s="225"/>
      <c r="G85" s="225"/>
    </row>
    <row r="86" spans="1:7" x14ac:dyDescent="0.2">
      <c r="A86" s="225"/>
      <c r="B86" s="225"/>
      <c r="C86" s="225"/>
      <c r="D86" s="225"/>
      <c r="E86" s="225"/>
      <c r="F86" s="225"/>
      <c r="G86" s="225"/>
    </row>
    <row r="87" spans="1:7" x14ac:dyDescent="0.2">
      <c r="A87" s="225"/>
      <c r="B87" s="225"/>
      <c r="C87" s="225"/>
      <c r="D87" s="225"/>
      <c r="E87" s="225"/>
      <c r="F87" s="225"/>
      <c r="G87" s="225"/>
    </row>
    <row r="88" spans="1:7" x14ac:dyDescent="0.2">
      <c r="A88" s="225"/>
      <c r="B88" s="225"/>
      <c r="C88" s="225"/>
      <c r="D88" s="225"/>
      <c r="E88" s="225"/>
      <c r="F88" s="225"/>
      <c r="G88" s="225"/>
    </row>
    <row r="89" spans="1:7" x14ac:dyDescent="0.2">
      <c r="A89" s="225"/>
      <c r="B89" s="225"/>
      <c r="C89" s="225"/>
      <c r="D89" s="225"/>
      <c r="E89" s="225"/>
      <c r="F89" s="225"/>
      <c r="G89" s="225"/>
    </row>
    <row r="90" spans="1:7" x14ac:dyDescent="0.2">
      <c r="A90" s="225"/>
      <c r="B90" s="225"/>
      <c r="C90" s="225"/>
      <c r="D90" s="225"/>
      <c r="E90" s="225"/>
      <c r="F90" s="225"/>
      <c r="G90" s="225"/>
    </row>
    <row r="91" spans="1:7" ht="28.5" customHeight="1" x14ac:dyDescent="0.2">
      <c r="A91" s="225"/>
      <c r="B91" s="225"/>
      <c r="C91" s="225"/>
      <c r="D91" s="225"/>
      <c r="E91" s="225"/>
      <c r="F91" s="225"/>
      <c r="G91" s="225"/>
    </row>
    <row r="92" spans="1:7" x14ac:dyDescent="0.2">
      <c r="A92" s="224" t="s">
        <v>384</v>
      </c>
      <c r="B92" s="224"/>
      <c r="C92" s="224"/>
      <c r="D92" s="224"/>
      <c r="E92" s="224"/>
      <c r="F92" s="224"/>
      <c r="G92" s="224"/>
    </row>
    <row r="93" spans="1:7" x14ac:dyDescent="0.2">
      <c r="A93" s="225"/>
      <c r="B93" s="225"/>
      <c r="C93" s="225"/>
      <c r="D93" s="225"/>
      <c r="E93" s="225"/>
      <c r="F93" s="225"/>
      <c r="G93" s="225"/>
    </row>
    <row r="94" spans="1:7" x14ac:dyDescent="0.2">
      <c r="A94" s="225"/>
      <c r="B94" s="225"/>
      <c r="C94" s="225"/>
      <c r="D94" s="225"/>
      <c r="E94" s="225"/>
      <c r="F94" s="225"/>
      <c r="G94" s="225"/>
    </row>
    <row r="95" spans="1:7" x14ac:dyDescent="0.2">
      <c r="A95" s="225"/>
      <c r="B95" s="225"/>
      <c r="C95" s="225"/>
      <c r="D95" s="225"/>
      <c r="E95" s="225"/>
      <c r="F95" s="225"/>
      <c r="G95" s="225"/>
    </row>
    <row r="96" spans="1:7" x14ac:dyDescent="0.2">
      <c r="A96" s="225"/>
      <c r="B96" s="225"/>
      <c r="C96" s="225"/>
      <c r="D96" s="225"/>
      <c r="E96" s="225"/>
      <c r="F96" s="225"/>
      <c r="G96" s="225"/>
    </row>
    <row r="97" spans="1:7" x14ac:dyDescent="0.2">
      <c r="A97" s="225"/>
      <c r="B97" s="225"/>
      <c r="C97" s="225"/>
      <c r="D97" s="225"/>
      <c r="E97" s="225"/>
      <c r="F97" s="225"/>
      <c r="G97" s="225"/>
    </row>
    <row r="98" spans="1:7" x14ac:dyDescent="0.2">
      <c r="A98" s="225"/>
      <c r="B98" s="225"/>
      <c r="C98" s="225"/>
      <c r="D98" s="225"/>
      <c r="E98" s="225"/>
      <c r="F98" s="225"/>
      <c r="G98" s="225"/>
    </row>
    <row r="99" spans="1:7" x14ac:dyDescent="0.2">
      <c r="A99" s="225"/>
      <c r="B99" s="225"/>
      <c r="C99" s="225"/>
      <c r="D99" s="225"/>
      <c r="E99" s="225"/>
      <c r="F99" s="225"/>
      <c r="G99" s="225"/>
    </row>
    <row r="100" spans="1:7" x14ac:dyDescent="0.2">
      <c r="A100" s="225"/>
      <c r="B100" s="225"/>
      <c r="C100" s="225"/>
      <c r="D100" s="225"/>
      <c r="E100" s="225"/>
      <c r="F100" s="225"/>
      <c r="G100" s="225"/>
    </row>
    <row r="101" spans="1:7" x14ac:dyDescent="0.2">
      <c r="A101" s="225"/>
      <c r="B101" s="225"/>
      <c r="C101" s="225"/>
      <c r="D101" s="225"/>
      <c r="E101" s="225"/>
      <c r="F101" s="225"/>
      <c r="G101" s="225"/>
    </row>
    <row r="102" spans="1:7" x14ac:dyDescent="0.2">
      <c r="A102" s="225"/>
      <c r="B102" s="225"/>
      <c r="C102" s="225"/>
      <c r="D102" s="225"/>
      <c r="E102" s="225"/>
      <c r="F102" s="225"/>
      <c r="G102" s="225"/>
    </row>
    <row r="103" spans="1:7" x14ac:dyDescent="0.2">
      <c r="A103" s="225"/>
      <c r="B103" s="225"/>
      <c r="C103" s="225"/>
      <c r="D103" s="225"/>
      <c r="E103" s="225"/>
      <c r="F103" s="225"/>
      <c r="G103" s="225"/>
    </row>
    <row r="104" spans="1:7" x14ac:dyDescent="0.2">
      <c r="A104" s="225"/>
      <c r="B104" s="225"/>
      <c r="C104" s="225"/>
      <c r="D104" s="225"/>
      <c r="E104" s="225"/>
      <c r="F104" s="225"/>
      <c r="G104" s="225"/>
    </row>
    <row r="105" spans="1:7" x14ac:dyDescent="0.2">
      <c r="A105" s="225"/>
      <c r="B105" s="225"/>
      <c r="C105" s="225"/>
      <c r="D105" s="225"/>
      <c r="E105" s="225"/>
      <c r="F105" s="225"/>
      <c r="G105" s="225"/>
    </row>
    <row r="106" spans="1:7" x14ac:dyDescent="0.2">
      <c r="A106" s="225"/>
      <c r="B106" s="225"/>
      <c r="C106" s="225"/>
      <c r="D106" s="225"/>
      <c r="E106" s="225"/>
      <c r="F106" s="225"/>
      <c r="G106" s="225"/>
    </row>
    <row r="107" spans="1:7" x14ac:dyDescent="0.2">
      <c r="A107" s="225"/>
      <c r="B107" s="225"/>
      <c r="C107" s="225"/>
      <c r="D107" s="225"/>
      <c r="E107" s="225"/>
      <c r="F107" s="225"/>
      <c r="G107" s="225"/>
    </row>
    <row r="108" spans="1:7" x14ac:dyDescent="0.2">
      <c r="A108" s="225"/>
      <c r="B108" s="225"/>
      <c r="C108" s="225"/>
      <c r="D108" s="225"/>
      <c r="E108" s="225"/>
      <c r="F108" s="225"/>
      <c r="G108" s="225"/>
    </row>
    <row r="109" spans="1:7" x14ac:dyDescent="0.2">
      <c r="A109" s="225"/>
      <c r="B109" s="225"/>
      <c r="C109" s="225"/>
      <c r="D109" s="225"/>
      <c r="E109" s="225"/>
      <c r="F109" s="225"/>
      <c r="G109" s="225"/>
    </row>
    <row r="110" spans="1:7" x14ac:dyDescent="0.2">
      <c r="A110" s="225"/>
      <c r="B110" s="225"/>
      <c r="C110" s="225"/>
      <c r="D110" s="225"/>
      <c r="E110" s="225"/>
      <c r="F110" s="225"/>
      <c r="G110" s="225"/>
    </row>
    <row r="111" spans="1:7" x14ac:dyDescent="0.2">
      <c r="A111" s="225"/>
      <c r="B111" s="225"/>
      <c r="C111" s="225"/>
      <c r="D111" s="225"/>
      <c r="E111" s="225"/>
      <c r="F111" s="225"/>
      <c r="G111" s="225"/>
    </row>
    <row r="112" spans="1:7" x14ac:dyDescent="0.2">
      <c r="A112" s="225"/>
      <c r="B112" s="225"/>
      <c r="C112" s="225"/>
      <c r="D112" s="225"/>
      <c r="E112" s="225"/>
      <c r="F112" s="225"/>
      <c r="G112" s="225"/>
    </row>
    <row r="113" spans="1:7" x14ac:dyDescent="0.2">
      <c r="A113" s="225"/>
      <c r="B113" s="225"/>
      <c r="C113" s="225"/>
      <c r="D113" s="225"/>
      <c r="E113" s="225"/>
      <c r="F113" s="225"/>
      <c r="G113" s="225"/>
    </row>
    <row r="114" spans="1:7" x14ac:dyDescent="0.2">
      <c r="A114" s="225"/>
      <c r="B114" s="225"/>
      <c r="C114" s="225"/>
      <c r="D114" s="225"/>
      <c r="E114" s="225"/>
      <c r="F114" s="225"/>
      <c r="G114" s="225"/>
    </row>
    <row r="115" spans="1:7" x14ac:dyDescent="0.2">
      <c r="A115" s="225"/>
      <c r="B115" s="225"/>
      <c r="C115" s="225"/>
      <c r="D115" s="225"/>
      <c r="E115" s="225"/>
      <c r="F115" s="225"/>
      <c r="G115" s="225"/>
    </row>
    <row r="116" spans="1:7" x14ac:dyDescent="0.2">
      <c r="A116" s="225"/>
      <c r="B116" s="225"/>
      <c r="C116" s="225"/>
      <c r="D116" s="225"/>
      <c r="E116" s="225"/>
      <c r="F116" s="225"/>
      <c r="G116" s="225"/>
    </row>
    <row r="117" spans="1:7" ht="15" x14ac:dyDescent="0.25">
      <c r="A117" s="70"/>
      <c r="B117" s="70"/>
      <c r="C117" s="70"/>
      <c r="D117" s="70"/>
      <c r="E117" s="70"/>
      <c r="F117" s="70"/>
      <c r="G117" s="70"/>
    </row>
    <row r="118" spans="1:7" ht="15" x14ac:dyDescent="0.25">
      <c r="A118" s="26" t="s">
        <v>26</v>
      </c>
      <c r="B118" s="26"/>
      <c r="C118" s="26"/>
      <c r="D118" s="26"/>
      <c r="E118" s="26"/>
      <c r="F118" s="222">
        <v>1915</v>
      </c>
      <c r="G118" s="223"/>
    </row>
    <row r="119" spans="1:7" x14ac:dyDescent="0.2">
      <c r="A119" s="224" t="s">
        <v>224</v>
      </c>
      <c r="B119" s="225"/>
      <c r="C119" s="225"/>
      <c r="D119" s="225"/>
      <c r="E119" s="225"/>
      <c r="F119" s="225"/>
      <c r="G119" s="225"/>
    </row>
    <row r="120" spans="1:7" x14ac:dyDescent="0.2">
      <c r="A120" s="225"/>
      <c r="B120" s="225"/>
      <c r="C120" s="225"/>
      <c r="D120" s="225"/>
      <c r="E120" s="225"/>
      <c r="F120" s="225"/>
      <c r="G120" s="225"/>
    </row>
    <row r="121" spans="1:7" x14ac:dyDescent="0.2">
      <c r="A121" s="225"/>
      <c r="B121" s="225"/>
      <c r="C121" s="225"/>
      <c r="D121" s="225"/>
      <c r="E121" s="225"/>
      <c r="F121" s="225"/>
      <c r="G121" s="225"/>
    </row>
    <row r="122" spans="1:7" x14ac:dyDescent="0.2">
      <c r="A122" s="225"/>
      <c r="B122" s="225"/>
      <c r="C122" s="225"/>
      <c r="D122" s="225"/>
      <c r="E122" s="225"/>
      <c r="F122" s="225"/>
      <c r="G122" s="225"/>
    </row>
    <row r="123" spans="1:7" x14ac:dyDescent="0.2">
      <c r="A123" s="225"/>
      <c r="B123" s="225"/>
      <c r="C123" s="225"/>
      <c r="D123" s="225"/>
      <c r="E123" s="225"/>
      <c r="F123" s="225"/>
      <c r="G123" s="225"/>
    </row>
    <row r="124" spans="1:7" x14ac:dyDescent="0.2">
      <c r="A124" s="225"/>
      <c r="B124" s="225"/>
      <c r="C124" s="225"/>
      <c r="D124" s="225"/>
      <c r="E124" s="225"/>
      <c r="F124" s="225"/>
      <c r="G124" s="225"/>
    </row>
    <row r="125" spans="1:7" x14ac:dyDescent="0.2">
      <c r="A125" s="225"/>
      <c r="B125" s="225"/>
      <c r="C125" s="225"/>
      <c r="D125" s="225"/>
      <c r="E125" s="225"/>
      <c r="F125" s="225"/>
      <c r="G125" s="225"/>
    </row>
    <row r="126" spans="1:7" x14ac:dyDescent="0.2">
      <c r="A126" s="225"/>
      <c r="B126" s="225"/>
      <c r="C126" s="225"/>
      <c r="D126" s="225"/>
      <c r="E126" s="225"/>
      <c r="F126" s="225"/>
      <c r="G126" s="225"/>
    </row>
    <row r="127" spans="1:7" ht="15" x14ac:dyDescent="0.25">
      <c r="A127" s="26"/>
      <c r="B127" s="26"/>
      <c r="C127" s="26"/>
      <c r="D127" s="26"/>
      <c r="E127" s="26"/>
      <c r="F127" s="26"/>
      <c r="G127" s="26"/>
    </row>
    <row r="128" spans="1:7" ht="15" x14ac:dyDescent="0.25">
      <c r="A128" s="26" t="s">
        <v>27</v>
      </c>
      <c r="B128" s="26"/>
      <c r="C128" s="26"/>
      <c r="D128" s="26"/>
      <c r="E128" s="26"/>
      <c r="F128" s="222">
        <v>200</v>
      </c>
      <c r="G128" s="223"/>
    </row>
    <row r="129" spans="1:12" ht="15" x14ac:dyDescent="0.25">
      <c r="A129" s="25" t="s">
        <v>225</v>
      </c>
      <c r="B129" s="26"/>
      <c r="C129" s="26"/>
      <c r="D129" s="26"/>
      <c r="E129" s="26"/>
      <c r="F129" s="26"/>
      <c r="G129" s="26"/>
    </row>
    <row r="130" spans="1:12" ht="15" x14ac:dyDescent="0.25">
      <c r="A130" s="26"/>
      <c r="B130" s="26"/>
      <c r="C130" s="26"/>
      <c r="D130" s="26"/>
      <c r="E130" s="26"/>
      <c r="F130" s="26"/>
      <c r="G130" s="26"/>
    </row>
    <row r="131" spans="1:12" ht="15" x14ac:dyDescent="0.25">
      <c r="A131" s="26"/>
      <c r="B131" s="26"/>
      <c r="C131" s="26"/>
      <c r="D131" s="26"/>
      <c r="E131" s="26"/>
      <c r="F131" s="26"/>
      <c r="G131" s="26"/>
    </row>
    <row r="132" spans="1:12" customFormat="1" ht="15" x14ac:dyDescent="0.25">
      <c r="L132" s="72"/>
    </row>
    <row r="133" spans="1:12" customFormat="1" ht="15" x14ac:dyDescent="0.25">
      <c r="L133" s="72"/>
    </row>
    <row r="134" spans="1:12" customFormat="1" ht="15" x14ac:dyDescent="0.25">
      <c r="L134" s="72"/>
    </row>
    <row r="135" spans="1:12" customFormat="1" ht="15" x14ac:dyDescent="0.25">
      <c r="L135" s="72"/>
    </row>
    <row r="136" spans="1:12" customFormat="1" ht="15" x14ac:dyDescent="0.25">
      <c r="L136" s="72"/>
    </row>
    <row r="137" spans="1:12" customFormat="1" ht="15" x14ac:dyDescent="0.25">
      <c r="L137" s="72"/>
    </row>
    <row r="138" spans="1:12" customFormat="1" ht="15" x14ac:dyDescent="0.25">
      <c r="L138" s="72"/>
    </row>
    <row r="139" spans="1:12" customFormat="1" ht="15" x14ac:dyDescent="0.25">
      <c r="L139" s="72"/>
    </row>
    <row r="140" spans="1:12" customFormat="1" ht="15" x14ac:dyDescent="0.25">
      <c r="L140" s="72"/>
    </row>
    <row r="141" spans="1:12" customFormat="1" ht="15" x14ac:dyDescent="0.25">
      <c r="L141" s="72"/>
    </row>
    <row r="142" spans="1:12" customFormat="1" ht="15" x14ac:dyDescent="0.25">
      <c r="L142" s="72"/>
    </row>
    <row r="143" spans="1:12" customFormat="1" ht="15" x14ac:dyDescent="0.25">
      <c r="L143" s="72"/>
    </row>
    <row r="144" spans="1:12" customFormat="1" ht="15" x14ac:dyDescent="0.25">
      <c r="L144" s="72"/>
    </row>
    <row r="145" spans="12:12" customFormat="1" ht="15" x14ac:dyDescent="0.25">
      <c r="L145" s="72"/>
    </row>
    <row r="146" spans="12:12" customFormat="1" ht="15" x14ac:dyDescent="0.25">
      <c r="L146" s="72"/>
    </row>
    <row r="147" spans="12:12" customFormat="1" ht="15" x14ac:dyDescent="0.25">
      <c r="L147" s="72"/>
    </row>
    <row r="148" spans="12:12" customFormat="1" ht="15" x14ac:dyDescent="0.25">
      <c r="L148" s="72"/>
    </row>
    <row r="149" spans="12:12" customFormat="1" ht="15" x14ac:dyDescent="0.25">
      <c r="L149" s="72"/>
    </row>
    <row r="150" spans="12:12" customFormat="1" ht="15" x14ac:dyDescent="0.25">
      <c r="L150" s="72"/>
    </row>
    <row r="151" spans="12:12" customFormat="1" ht="15" x14ac:dyDescent="0.25">
      <c r="L151" s="72"/>
    </row>
    <row r="152" spans="12:12" customFormat="1" ht="15" x14ac:dyDescent="0.25">
      <c r="L152" s="72"/>
    </row>
    <row r="153" spans="12:12" customFormat="1" ht="15" x14ac:dyDescent="0.25">
      <c r="L153" s="72"/>
    </row>
    <row r="154" spans="12:12" customFormat="1" ht="15" x14ac:dyDescent="0.25">
      <c r="L154" s="72"/>
    </row>
    <row r="155" spans="12:12" customFormat="1" ht="15" x14ac:dyDescent="0.25">
      <c r="L155" s="72"/>
    </row>
    <row r="156" spans="12:12" customFormat="1" ht="15" x14ac:dyDescent="0.25">
      <c r="L156" s="72"/>
    </row>
    <row r="157" spans="12:12" customFormat="1" ht="15" x14ac:dyDescent="0.25">
      <c r="L157" s="72"/>
    </row>
    <row r="158" spans="12:12" customFormat="1" ht="15" x14ac:dyDescent="0.25">
      <c r="L158" s="72"/>
    </row>
    <row r="159" spans="12:12" customFormat="1" ht="15" x14ac:dyDescent="0.25">
      <c r="L159" s="72"/>
    </row>
    <row r="160" spans="12:12" customFormat="1" ht="15" x14ac:dyDescent="0.25">
      <c r="L160" s="72"/>
    </row>
    <row r="161" spans="12:12" customFormat="1" ht="15" x14ac:dyDescent="0.25">
      <c r="L161" s="72"/>
    </row>
    <row r="162" spans="12:12" customFormat="1" ht="15" x14ac:dyDescent="0.25">
      <c r="L162" s="72"/>
    </row>
    <row r="163" spans="12:12" customFormat="1" ht="15" x14ac:dyDescent="0.25">
      <c r="L163" s="72"/>
    </row>
    <row r="164" spans="12:12" customFormat="1" ht="15" x14ac:dyDescent="0.25">
      <c r="L164" s="72"/>
    </row>
    <row r="165" spans="12:12" customFormat="1" ht="15" x14ac:dyDescent="0.25">
      <c r="L165" s="72"/>
    </row>
    <row r="166" spans="12:12" customFormat="1" ht="15" x14ac:dyDescent="0.25">
      <c r="L166" s="72"/>
    </row>
    <row r="167" spans="12:12" customFormat="1" ht="15" x14ac:dyDescent="0.25">
      <c r="L167" s="72"/>
    </row>
    <row r="168" spans="12:12" customFormat="1" ht="15" x14ac:dyDescent="0.25">
      <c r="L168" s="72"/>
    </row>
    <row r="169" spans="12:12" customFormat="1" ht="15" x14ac:dyDescent="0.25">
      <c r="L169" s="72"/>
    </row>
    <row r="170" spans="12:12" customFormat="1" ht="15" x14ac:dyDescent="0.25">
      <c r="L170" s="72"/>
    </row>
    <row r="171" spans="12:12" customFormat="1" ht="15" x14ac:dyDescent="0.25">
      <c r="L171" s="72"/>
    </row>
    <row r="172" spans="12:12" customFormat="1" ht="15" x14ac:dyDescent="0.25">
      <c r="L172" s="72"/>
    </row>
    <row r="173" spans="12:12" customFormat="1" ht="15" x14ac:dyDescent="0.25">
      <c r="L173" s="72"/>
    </row>
    <row r="174" spans="12:12" customFormat="1" ht="15" x14ac:dyDescent="0.25">
      <c r="L174" s="72"/>
    </row>
    <row r="175" spans="12:12" customFormat="1" ht="15" x14ac:dyDescent="0.25">
      <c r="L175" s="72"/>
    </row>
    <row r="176" spans="12:12" customFormat="1" ht="15" x14ac:dyDescent="0.25">
      <c r="L176" s="72"/>
    </row>
    <row r="177" spans="12:12" customFormat="1" ht="15" x14ac:dyDescent="0.25">
      <c r="L177" s="72"/>
    </row>
  </sheetData>
  <mergeCells count="19">
    <mergeCell ref="F118:G118"/>
    <mergeCell ref="A119:G126"/>
    <mergeCell ref="F128:G128"/>
    <mergeCell ref="A33:G39"/>
    <mergeCell ref="F41:G41"/>
    <mergeCell ref="A42:G76"/>
    <mergeCell ref="A77:G91"/>
    <mergeCell ref="F19:G19"/>
    <mergeCell ref="F22:G22"/>
    <mergeCell ref="A23:G25"/>
    <mergeCell ref="A92:G116"/>
    <mergeCell ref="F27:G27"/>
    <mergeCell ref="A28:G30"/>
    <mergeCell ref="F32:G32"/>
    <mergeCell ref="F1:G1"/>
    <mergeCell ref="A10:C10"/>
    <mergeCell ref="F13:G13"/>
    <mergeCell ref="F14:G14"/>
    <mergeCell ref="A15:G17"/>
  </mergeCells>
  <pageMargins left="0.70866141732283472" right="0.70866141732283472" top="0.78740157480314965" bottom="0.78740157480314965" header="0.31496062992125984" footer="0.31496062992125984"/>
  <pageSetup paperSize="9" scale="66" firstPageNumber="37"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74"/>
  <sheetViews>
    <sheetView view="pageBreakPreview" topLeftCell="A40" zoomScaleNormal="100" zoomScaleSheetLayoutView="100" workbookViewId="0">
      <selection activeCell="O16" sqref="O1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7.5703125" style="1" customWidth="1"/>
    <col min="9" max="11" width="9.140625" style="1"/>
    <col min="12" max="12" width="13.28515625" style="1" customWidth="1"/>
    <col min="13" max="16384" width="9.140625" style="1"/>
  </cols>
  <sheetData>
    <row r="1" spans="1:7" ht="23.25" x14ac:dyDescent="0.35">
      <c r="A1" s="61" t="s">
        <v>323</v>
      </c>
      <c r="F1" s="226" t="s">
        <v>324</v>
      </c>
      <c r="G1" s="226"/>
    </row>
    <row r="3" spans="1:7" x14ac:dyDescent="0.2">
      <c r="A3" s="25" t="s">
        <v>1</v>
      </c>
      <c r="B3" s="25" t="s">
        <v>325</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29.25" thickTop="1" x14ac:dyDescent="0.2">
      <c r="A9" s="21">
        <v>3636</v>
      </c>
      <c r="B9" s="22">
        <v>53</v>
      </c>
      <c r="C9" s="14" t="s">
        <v>14</v>
      </c>
      <c r="D9" s="9">
        <v>500</v>
      </c>
      <c r="E9" s="9">
        <v>500</v>
      </c>
      <c r="F9" s="9">
        <v>500</v>
      </c>
      <c r="G9" s="10">
        <f t="shared" ref="G9:G14" si="0">F9/D9*100</f>
        <v>100</v>
      </c>
    </row>
    <row r="10" spans="1:7" x14ac:dyDescent="0.2">
      <c r="A10" s="21">
        <v>6172</v>
      </c>
      <c r="B10" s="22">
        <v>51</v>
      </c>
      <c r="C10" s="8" t="s">
        <v>11</v>
      </c>
      <c r="D10" s="9">
        <v>99187</v>
      </c>
      <c r="E10" s="9">
        <v>83323</v>
      </c>
      <c r="F10" s="9">
        <v>126300</v>
      </c>
      <c r="G10" s="10">
        <f t="shared" si="0"/>
        <v>127.33523546432497</v>
      </c>
    </row>
    <row r="11" spans="1:7" ht="28.5" x14ac:dyDescent="0.2">
      <c r="A11" s="21">
        <v>6172</v>
      </c>
      <c r="B11" s="22">
        <v>53</v>
      </c>
      <c r="C11" s="14" t="s">
        <v>14</v>
      </c>
      <c r="D11" s="9">
        <v>8647</v>
      </c>
      <c r="E11" s="9">
        <v>19976</v>
      </c>
      <c r="F11" s="9">
        <v>5000</v>
      </c>
      <c r="G11" s="10">
        <f t="shared" si="0"/>
        <v>57.823522608997337</v>
      </c>
    </row>
    <row r="12" spans="1:7" x14ac:dyDescent="0.2">
      <c r="A12" s="21">
        <v>6409</v>
      </c>
      <c r="B12" s="22">
        <v>52</v>
      </c>
      <c r="C12" s="98" t="s">
        <v>13</v>
      </c>
      <c r="D12" s="9">
        <v>36800</v>
      </c>
      <c r="E12" s="9">
        <v>70048</v>
      </c>
      <c r="F12" s="9">
        <v>27000</v>
      </c>
      <c r="G12" s="10">
        <f t="shared" si="0"/>
        <v>73.369565217391312</v>
      </c>
    </row>
    <row r="13" spans="1:7" ht="15" thickBot="1" x14ac:dyDescent="0.25">
      <c r="A13" s="23">
        <v>6409</v>
      </c>
      <c r="B13" s="24">
        <v>59</v>
      </c>
      <c r="C13" s="14" t="s">
        <v>77</v>
      </c>
      <c r="D13" s="11">
        <v>30000</v>
      </c>
      <c r="E13" s="11">
        <v>30000</v>
      </c>
      <c r="F13" s="11">
        <v>30000</v>
      </c>
      <c r="G13" s="12">
        <f t="shared" si="0"/>
        <v>100</v>
      </c>
    </row>
    <row r="14" spans="1:7" s="16" customFormat="1" ht="16.5" thickTop="1" thickBot="1" x14ac:dyDescent="0.3">
      <c r="A14" s="229" t="s">
        <v>12</v>
      </c>
      <c r="B14" s="230"/>
      <c r="C14" s="231"/>
      <c r="D14" s="52">
        <f>SUM(D9:D13)</f>
        <v>175134</v>
      </c>
      <c r="E14" s="52">
        <f>SUM(E9:E13)</f>
        <v>203847</v>
      </c>
      <c r="F14" s="52">
        <f>SUM(F9:F13)</f>
        <v>188800</v>
      </c>
      <c r="G14" s="53">
        <f t="shared" si="0"/>
        <v>107.80316786003861</v>
      </c>
    </row>
    <row r="15" spans="1:7" ht="15" thickTop="1" x14ac:dyDescent="0.2"/>
    <row r="16" spans="1:7" ht="15" x14ac:dyDescent="0.25">
      <c r="A16" s="27" t="s">
        <v>17</v>
      </c>
    </row>
    <row r="17" spans="1:8" ht="31.5" customHeight="1" thickBot="1" x14ac:dyDescent="0.3">
      <c r="A17" s="236" t="s">
        <v>326</v>
      </c>
      <c r="B17" s="237"/>
      <c r="C17" s="237"/>
      <c r="D17" s="237"/>
      <c r="E17" s="237"/>
      <c r="F17" s="227">
        <v>500</v>
      </c>
      <c r="G17" s="227"/>
      <c r="H17" s="54">
        <f>SUM(F18)</f>
        <v>500</v>
      </c>
    </row>
    <row r="18" spans="1:8" ht="15.75" thickTop="1" x14ac:dyDescent="0.25">
      <c r="A18" s="26" t="s">
        <v>328</v>
      </c>
      <c r="F18" s="222">
        <v>500</v>
      </c>
      <c r="G18" s="223"/>
    </row>
    <row r="19" spans="1:8" x14ac:dyDescent="0.2">
      <c r="A19" s="224" t="s">
        <v>329</v>
      </c>
      <c r="B19" s="225"/>
      <c r="C19" s="225"/>
      <c r="D19" s="225"/>
      <c r="E19" s="225"/>
      <c r="F19" s="225"/>
      <c r="G19" s="225"/>
    </row>
    <row r="20" spans="1:8" x14ac:dyDescent="0.2">
      <c r="A20" s="225"/>
      <c r="B20" s="225"/>
      <c r="C20" s="225"/>
      <c r="D20" s="225"/>
      <c r="E20" s="225"/>
      <c r="F20" s="225"/>
      <c r="G20" s="225"/>
    </row>
    <row r="21" spans="1:8" ht="15" x14ac:dyDescent="0.25">
      <c r="A21" s="26"/>
    </row>
    <row r="22" spans="1:8" ht="15" x14ac:dyDescent="0.25">
      <c r="A22" s="26"/>
    </row>
    <row r="23" spans="1:8" ht="17.25" customHeight="1" thickBot="1" x14ac:dyDescent="0.3">
      <c r="A23" s="39" t="s">
        <v>133</v>
      </c>
      <c r="B23" s="40"/>
      <c r="C23" s="41"/>
      <c r="D23" s="42"/>
      <c r="E23" s="42"/>
      <c r="F23" s="227">
        <v>126300</v>
      </c>
      <c r="G23" s="227"/>
      <c r="H23" s="54">
        <f>SUM(F24,F32,F35,F37,F40,F45,F48)</f>
        <v>126300</v>
      </c>
    </row>
    <row r="24" spans="1:8" ht="15.75" thickTop="1" x14ac:dyDescent="0.25">
      <c r="A24" s="26" t="s">
        <v>330</v>
      </c>
      <c r="F24" s="222">
        <f>SUM(F25,F27,F30)</f>
        <v>121584</v>
      </c>
      <c r="G24" s="223"/>
    </row>
    <row r="25" spans="1:8" ht="15" x14ac:dyDescent="0.25">
      <c r="A25" s="25" t="s">
        <v>331</v>
      </c>
      <c r="F25" s="249">
        <v>21232</v>
      </c>
      <c r="G25" s="250"/>
    </row>
    <row r="26" spans="1:8" x14ac:dyDescent="0.2">
      <c r="A26" s="224" t="s">
        <v>332</v>
      </c>
      <c r="B26" s="225"/>
      <c r="C26" s="225"/>
      <c r="D26" s="225"/>
      <c r="E26" s="225"/>
      <c r="F26" s="113"/>
      <c r="G26" s="114"/>
    </row>
    <row r="27" spans="1:8" ht="15" x14ac:dyDescent="0.25">
      <c r="A27" s="225"/>
      <c r="B27" s="225"/>
      <c r="C27" s="225"/>
      <c r="D27" s="225"/>
      <c r="E27" s="225"/>
      <c r="F27" s="249">
        <v>18838</v>
      </c>
      <c r="G27" s="250"/>
    </row>
    <row r="28" spans="1:8" x14ac:dyDescent="0.2">
      <c r="A28" s="224" t="s">
        <v>333</v>
      </c>
      <c r="B28" s="225"/>
      <c r="C28" s="225"/>
      <c r="D28" s="225"/>
      <c r="E28" s="225"/>
      <c r="F28" s="115"/>
      <c r="G28" s="115"/>
    </row>
    <row r="29" spans="1:8" ht="15" x14ac:dyDescent="0.25">
      <c r="A29" s="225"/>
      <c r="B29" s="225"/>
      <c r="C29" s="225"/>
      <c r="D29" s="225"/>
      <c r="E29" s="225"/>
      <c r="F29" s="116"/>
      <c r="G29" s="117"/>
    </row>
    <row r="30" spans="1:8" ht="15" x14ac:dyDescent="0.25">
      <c r="A30" s="225"/>
      <c r="B30" s="225"/>
      <c r="C30" s="225"/>
      <c r="D30" s="225"/>
      <c r="E30" s="225"/>
      <c r="F30" s="249">
        <f>81893-379</f>
        <v>81514</v>
      </c>
      <c r="G30" s="250"/>
    </row>
    <row r="31" spans="1:8" ht="15" x14ac:dyDescent="0.25">
      <c r="A31" s="69"/>
      <c r="B31" s="70"/>
      <c r="C31" s="70"/>
      <c r="D31" s="70"/>
      <c r="E31" s="70"/>
      <c r="F31" s="111"/>
      <c r="G31" s="112"/>
    </row>
    <row r="32" spans="1:8" ht="15" x14ac:dyDescent="0.25">
      <c r="A32" s="251" t="s">
        <v>55</v>
      </c>
      <c r="B32" s="252"/>
      <c r="C32" s="252"/>
      <c r="D32" s="70"/>
      <c r="E32" s="70"/>
      <c r="F32" s="222">
        <v>2000</v>
      </c>
      <c r="G32" s="223"/>
    </row>
    <row r="33" spans="1:7" ht="15" x14ac:dyDescent="0.25">
      <c r="A33" s="224" t="s">
        <v>334</v>
      </c>
      <c r="B33" s="228"/>
      <c r="C33" s="228"/>
      <c r="D33" s="228"/>
      <c r="E33" s="228"/>
      <c r="F33" s="228"/>
      <c r="G33" s="228"/>
    </row>
    <row r="34" spans="1:7" ht="15" x14ac:dyDescent="0.25">
      <c r="A34" s="64"/>
      <c r="B34" s="70"/>
      <c r="C34" s="70"/>
      <c r="D34" s="70"/>
      <c r="E34" s="70"/>
      <c r="F34" s="111"/>
      <c r="G34" s="112"/>
    </row>
    <row r="35" spans="1:7" ht="15" x14ac:dyDescent="0.25">
      <c r="A35" s="251" t="s">
        <v>335</v>
      </c>
      <c r="B35" s="252"/>
      <c r="C35" s="252"/>
      <c r="D35" s="70"/>
      <c r="E35" s="70"/>
      <c r="F35" s="222">
        <v>5</v>
      </c>
      <c r="G35" s="223"/>
    </row>
    <row r="36" spans="1:7" ht="15" x14ac:dyDescent="0.25">
      <c r="A36" s="64"/>
      <c r="B36" s="70"/>
      <c r="C36" s="86"/>
      <c r="D36" s="70"/>
      <c r="E36" s="70"/>
      <c r="F36" s="111"/>
      <c r="G36" s="112"/>
    </row>
    <row r="37" spans="1:7" ht="15" x14ac:dyDescent="0.25">
      <c r="A37" s="251" t="s">
        <v>62</v>
      </c>
      <c r="B37" s="252"/>
      <c r="C37" s="252"/>
      <c r="D37" s="70"/>
      <c r="E37" s="70"/>
      <c r="F37" s="222">
        <v>506</v>
      </c>
      <c r="G37" s="223"/>
    </row>
    <row r="38" spans="1:7" ht="15" x14ac:dyDescent="0.25">
      <c r="A38" s="224" t="s">
        <v>336</v>
      </c>
      <c r="B38" s="225"/>
      <c r="C38" s="225"/>
      <c r="D38" s="225"/>
      <c r="E38" s="225"/>
      <c r="F38" s="225"/>
      <c r="G38" s="225"/>
    </row>
    <row r="39" spans="1:7" ht="15" x14ac:dyDescent="0.25">
      <c r="A39" s="64"/>
      <c r="B39" s="70"/>
      <c r="C39" s="70"/>
      <c r="D39" s="70"/>
      <c r="E39" s="70"/>
      <c r="F39" s="111"/>
      <c r="G39" s="112"/>
    </row>
    <row r="40" spans="1:7" ht="15" x14ac:dyDescent="0.25">
      <c r="A40" s="251" t="s">
        <v>120</v>
      </c>
      <c r="B40" s="252"/>
      <c r="C40" s="252"/>
      <c r="D40" s="70"/>
      <c r="E40" s="70"/>
      <c r="F40" s="222">
        <v>5</v>
      </c>
      <c r="G40" s="223"/>
    </row>
    <row r="41" spans="1:7" x14ac:dyDescent="0.2">
      <c r="A41" s="224" t="s">
        <v>327</v>
      </c>
      <c r="B41" s="225"/>
      <c r="C41" s="225"/>
      <c r="D41" s="225"/>
      <c r="E41" s="225"/>
      <c r="F41" s="225"/>
      <c r="G41" s="225"/>
    </row>
    <row r="42" spans="1:7" x14ac:dyDescent="0.2">
      <c r="A42" s="225"/>
      <c r="B42" s="225"/>
      <c r="C42" s="225"/>
      <c r="D42" s="225"/>
      <c r="E42" s="225"/>
      <c r="F42" s="225"/>
      <c r="G42" s="225"/>
    </row>
    <row r="43" spans="1:7" x14ac:dyDescent="0.2">
      <c r="A43" s="225"/>
      <c r="B43" s="225"/>
      <c r="C43" s="225"/>
      <c r="D43" s="225"/>
      <c r="E43" s="225"/>
      <c r="F43" s="225"/>
      <c r="G43" s="225"/>
    </row>
    <row r="44" spans="1:7" ht="15" x14ac:dyDescent="0.25">
      <c r="A44" s="64"/>
      <c r="B44" s="70"/>
      <c r="C44" s="70"/>
      <c r="D44" s="70"/>
      <c r="E44" s="70"/>
      <c r="F44" s="111"/>
      <c r="G44" s="112"/>
    </row>
    <row r="45" spans="1:7" ht="15" x14ac:dyDescent="0.25">
      <c r="A45" s="251" t="s">
        <v>23</v>
      </c>
      <c r="B45" s="252"/>
      <c r="C45" s="252"/>
      <c r="D45" s="70"/>
      <c r="E45" s="70"/>
      <c r="F45" s="222">
        <v>2000</v>
      </c>
      <c r="G45" s="223"/>
    </row>
    <row r="46" spans="1:7" ht="15" x14ac:dyDescent="0.25">
      <c r="A46" s="224" t="s">
        <v>337</v>
      </c>
      <c r="B46" s="225"/>
      <c r="C46" s="225"/>
      <c r="D46" s="225"/>
      <c r="E46" s="225"/>
      <c r="F46" s="225"/>
      <c r="G46" s="225"/>
    </row>
    <row r="47" spans="1:7" ht="15" x14ac:dyDescent="0.25">
      <c r="A47" s="64"/>
      <c r="B47" s="70"/>
      <c r="C47" s="70"/>
      <c r="D47" s="70"/>
      <c r="E47" s="70"/>
      <c r="F47" s="111"/>
      <c r="G47" s="112"/>
    </row>
    <row r="48" spans="1:7" ht="15" x14ac:dyDescent="0.25">
      <c r="A48" s="251" t="s">
        <v>25</v>
      </c>
      <c r="B48" s="252"/>
      <c r="C48" s="252"/>
      <c r="D48" s="70"/>
      <c r="E48" s="70"/>
      <c r="F48" s="222">
        <v>200</v>
      </c>
      <c r="G48" s="223"/>
    </row>
    <row r="49" spans="1:8" ht="15" x14ac:dyDescent="0.25">
      <c r="A49" s="64"/>
      <c r="B49" s="70"/>
      <c r="C49" s="70"/>
      <c r="D49" s="70"/>
      <c r="E49" s="70"/>
      <c r="F49" s="111"/>
      <c r="G49" s="112"/>
    </row>
    <row r="50" spans="1:8" ht="15" x14ac:dyDescent="0.25">
      <c r="A50" s="64"/>
      <c r="B50" s="70"/>
      <c r="C50" s="70"/>
      <c r="D50" s="70"/>
      <c r="E50" s="70"/>
      <c r="F50" s="111"/>
      <c r="G50" s="112"/>
    </row>
    <row r="51" spans="1:8" ht="31.5" customHeight="1" thickBot="1" x14ac:dyDescent="0.3">
      <c r="A51" s="236" t="s">
        <v>190</v>
      </c>
      <c r="B51" s="237"/>
      <c r="C51" s="237"/>
      <c r="D51" s="237"/>
      <c r="E51" s="237"/>
      <c r="F51" s="227">
        <v>5000</v>
      </c>
      <c r="G51" s="227"/>
      <c r="H51" s="54">
        <f>SUM(F52)</f>
        <v>5000</v>
      </c>
    </row>
    <row r="52" spans="1:8" ht="15.75" thickTop="1" x14ac:dyDescent="0.25">
      <c r="A52" s="255" t="s">
        <v>71</v>
      </c>
      <c r="B52" s="256"/>
      <c r="C52" s="256"/>
      <c r="D52" s="70"/>
      <c r="E52" s="70"/>
      <c r="F52" s="222">
        <v>5000</v>
      </c>
      <c r="G52" s="223"/>
    </row>
    <row r="53" spans="1:8" x14ac:dyDescent="0.2">
      <c r="A53" s="224" t="s">
        <v>338</v>
      </c>
      <c r="B53" s="225"/>
      <c r="C53" s="225"/>
      <c r="D53" s="225"/>
      <c r="E53" s="225"/>
      <c r="F53" s="225"/>
      <c r="G53" s="225"/>
    </row>
    <row r="54" spans="1:8" x14ac:dyDescent="0.2">
      <c r="A54" s="225"/>
      <c r="B54" s="225"/>
      <c r="C54" s="225"/>
      <c r="D54" s="225"/>
      <c r="E54" s="225"/>
      <c r="F54" s="225"/>
      <c r="G54" s="225"/>
    </row>
    <row r="55" spans="1:8" x14ac:dyDescent="0.2">
      <c r="A55" s="225"/>
      <c r="B55" s="225"/>
      <c r="C55" s="225"/>
      <c r="D55" s="225"/>
      <c r="E55" s="225"/>
      <c r="F55" s="225"/>
      <c r="G55" s="225"/>
    </row>
    <row r="56" spans="1:8" x14ac:dyDescent="0.2">
      <c r="A56" s="225"/>
      <c r="B56" s="225"/>
      <c r="C56" s="225"/>
      <c r="D56" s="225"/>
      <c r="E56" s="225"/>
      <c r="F56" s="225"/>
      <c r="G56" s="225"/>
    </row>
    <row r="57" spans="1:8" ht="15" x14ac:dyDescent="0.25">
      <c r="A57" s="118"/>
      <c r="B57" s="70"/>
      <c r="C57" s="70"/>
      <c r="D57" s="70"/>
      <c r="E57" s="70"/>
      <c r="F57" s="111"/>
      <c r="G57" s="112"/>
    </row>
    <row r="58" spans="1:8" ht="15" x14ac:dyDescent="0.25">
      <c r="A58" s="118"/>
      <c r="B58" s="70"/>
      <c r="C58" s="70"/>
      <c r="D58" s="70"/>
      <c r="E58" s="70"/>
      <c r="F58" s="111"/>
      <c r="G58" s="112"/>
    </row>
    <row r="59" spans="1:8" ht="15.75" thickBot="1" x14ac:dyDescent="0.3">
      <c r="A59" s="39" t="s">
        <v>339</v>
      </c>
      <c r="B59" s="40"/>
      <c r="C59" s="41"/>
      <c r="D59" s="42"/>
      <c r="E59" s="42"/>
      <c r="F59" s="227">
        <v>27000</v>
      </c>
      <c r="G59" s="227"/>
      <c r="H59" s="54">
        <f>SUM(F63,F60)</f>
        <v>27000</v>
      </c>
    </row>
    <row r="60" spans="1:8" ht="15.75" thickTop="1" x14ac:dyDescent="0.25">
      <c r="A60" s="255" t="s">
        <v>340</v>
      </c>
      <c r="B60" s="257"/>
      <c r="C60" s="257"/>
      <c r="D60" s="257"/>
      <c r="E60" s="70"/>
      <c r="F60" s="222">
        <v>20000</v>
      </c>
      <c r="G60" s="223"/>
    </row>
    <row r="61" spans="1:8" ht="15" x14ac:dyDescent="0.25">
      <c r="A61" s="224" t="s">
        <v>341</v>
      </c>
      <c r="B61" s="225"/>
      <c r="C61" s="225"/>
      <c r="D61" s="225"/>
      <c r="E61" s="225"/>
      <c r="F61" s="225"/>
      <c r="G61" s="225"/>
    </row>
    <row r="62" spans="1:8" ht="15" x14ac:dyDescent="0.25">
      <c r="A62" s="119"/>
      <c r="B62" s="81"/>
      <c r="C62" s="81"/>
      <c r="D62" s="81"/>
      <c r="E62" s="81"/>
      <c r="F62" s="111"/>
      <c r="G62" s="112"/>
    </row>
    <row r="63" spans="1:8" ht="15" x14ac:dyDescent="0.25">
      <c r="A63" s="258" t="s">
        <v>340</v>
      </c>
      <c r="B63" s="259"/>
      <c r="C63" s="259"/>
      <c r="D63" s="259"/>
      <c r="E63" s="81"/>
      <c r="F63" s="222">
        <v>7000</v>
      </c>
      <c r="G63" s="223"/>
    </row>
    <row r="64" spans="1:8" ht="15" x14ac:dyDescent="0.25">
      <c r="A64" s="247" t="s">
        <v>342</v>
      </c>
      <c r="B64" s="248"/>
      <c r="C64" s="248"/>
      <c r="D64" s="248"/>
      <c r="E64" s="248"/>
      <c r="F64" s="248"/>
      <c r="G64" s="248"/>
    </row>
    <row r="65" spans="1:14" ht="15" x14ac:dyDescent="0.25">
      <c r="A65" s="119"/>
      <c r="B65" s="81"/>
      <c r="C65" s="81"/>
      <c r="D65" s="81"/>
      <c r="E65" s="81"/>
      <c r="F65" s="111"/>
      <c r="G65" s="112"/>
    </row>
    <row r="66" spans="1:14" ht="15" x14ac:dyDescent="0.25">
      <c r="A66" s="119"/>
      <c r="B66" s="81"/>
      <c r="C66" s="81"/>
      <c r="D66" s="81"/>
      <c r="E66" s="81"/>
      <c r="F66" s="111"/>
      <c r="G66" s="112"/>
    </row>
    <row r="67" spans="1:14" ht="15.75" thickBot="1" x14ac:dyDescent="0.3">
      <c r="A67" s="39" t="s">
        <v>343</v>
      </c>
      <c r="B67" s="40"/>
      <c r="C67" s="41"/>
      <c r="D67" s="42"/>
      <c r="E67" s="42"/>
      <c r="F67" s="227">
        <v>30000</v>
      </c>
      <c r="G67" s="227"/>
      <c r="H67" s="54">
        <f>SUM(F68)</f>
        <v>30000</v>
      </c>
    </row>
    <row r="68" spans="1:14" ht="15.75" thickTop="1" x14ac:dyDescent="0.25">
      <c r="A68" s="255" t="s">
        <v>127</v>
      </c>
      <c r="B68" s="256"/>
      <c r="C68" s="256"/>
      <c r="D68" s="70"/>
      <c r="E68" s="70"/>
      <c r="F68" s="222">
        <v>30000</v>
      </c>
      <c r="G68" s="223"/>
      <c r="H68" s="36"/>
      <c r="I68" s="36"/>
      <c r="J68" s="36"/>
      <c r="K68" s="36"/>
      <c r="L68" s="36"/>
      <c r="M68" s="36"/>
      <c r="N68" s="36"/>
    </row>
    <row r="69" spans="1:14" x14ac:dyDescent="0.2">
      <c r="A69" s="120" t="s">
        <v>344</v>
      </c>
      <c r="B69" s="82"/>
      <c r="C69" s="36"/>
      <c r="D69" s="35"/>
      <c r="E69" s="35"/>
      <c r="F69" s="35"/>
      <c r="G69" s="36"/>
      <c r="H69" s="36"/>
      <c r="I69" s="36"/>
      <c r="J69" s="36"/>
      <c r="K69" s="36"/>
      <c r="L69" s="36"/>
      <c r="M69" s="36"/>
      <c r="N69" s="36"/>
    </row>
    <row r="70" spans="1:14" customFormat="1" ht="12.95" customHeight="1" x14ac:dyDescent="0.25">
      <c r="A70" s="87"/>
      <c r="B70" s="253"/>
      <c r="C70" s="254"/>
      <c r="D70" s="254"/>
      <c r="E70" s="254"/>
      <c r="F70" s="254"/>
      <c r="G70" s="254"/>
      <c r="H70" s="254"/>
      <c r="I70" s="254"/>
      <c r="J70" s="254"/>
      <c r="K70" s="254"/>
      <c r="L70" s="33"/>
    </row>
    <row r="71" spans="1:14" x14ac:dyDescent="0.2">
      <c r="A71" s="82"/>
      <c r="B71" s="82"/>
      <c r="C71" s="36"/>
      <c r="D71" s="35"/>
      <c r="E71" s="35"/>
      <c r="F71" s="35"/>
      <c r="G71" s="36"/>
      <c r="H71" s="36"/>
      <c r="I71" s="36"/>
      <c r="J71" s="36"/>
      <c r="K71" s="36"/>
    </row>
    <row r="72" spans="1:14" x14ac:dyDescent="0.2">
      <c r="A72" s="82"/>
      <c r="B72" s="82"/>
      <c r="C72" s="36"/>
      <c r="D72" s="35"/>
      <c r="E72" s="35"/>
      <c r="F72" s="35"/>
      <c r="G72" s="36"/>
      <c r="H72" s="36"/>
      <c r="I72" s="36"/>
      <c r="J72" s="36"/>
      <c r="K72" s="36"/>
    </row>
    <row r="73" spans="1:14" x14ac:dyDescent="0.2">
      <c r="A73" s="82"/>
      <c r="B73" s="82"/>
      <c r="C73" s="36"/>
      <c r="D73" s="35"/>
      <c r="E73" s="35"/>
      <c r="F73" s="35"/>
      <c r="G73" s="36"/>
      <c r="H73" s="36"/>
      <c r="I73" s="36"/>
      <c r="J73" s="36"/>
      <c r="K73" s="36"/>
    </row>
    <row r="74" spans="1:14" x14ac:dyDescent="0.2">
      <c r="A74" s="82"/>
      <c r="B74" s="82"/>
      <c r="C74" s="36"/>
      <c r="D74" s="35"/>
      <c r="E74" s="35"/>
      <c r="F74" s="35"/>
      <c r="G74" s="36"/>
      <c r="H74" s="36"/>
      <c r="I74" s="36"/>
      <c r="J74" s="36"/>
      <c r="K74" s="36"/>
    </row>
  </sheetData>
  <mergeCells count="45">
    <mergeCell ref="A46:G46"/>
    <mergeCell ref="A48:C48"/>
    <mergeCell ref="A51:E51"/>
    <mergeCell ref="F51:G51"/>
    <mergeCell ref="A68:C68"/>
    <mergeCell ref="F68:G68"/>
    <mergeCell ref="A60:D60"/>
    <mergeCell ref="A61:G61"/>
    <mergeCell ref="A63:D63"/>
    <mergeCell ref="F63:G63"/>
    <mergeCell ref="A64:G64"/>
    <mergeCell ref="F67:G67"/>
    <mergeCell ref="A38:G38"/>
    <mergeCell ref="A40:C40"/>
    <mergeCell ref="F40:G40"/>
    <mergeCell ref="A45:C45"/>
    <mergeCell ref="F45:G45"/>
    <mergeCell ref="F32:G32"/>
    <mergeCell ref="A33:G33"/>
    <mergeCell ref="A35:C35"/>
    <mergeCell ref="F35:G35"/>
    <mergeCell ref="A37:C37"/>
    <mergeCell ref="F37:G37"/>
    <mergeCell ref="B70:K70"/>
    <mergeCell ref="A52:C52"/>
    <mergeCell ref="F52:G52"/>
    <mergeCell ref="A53:G56"/>
    <mergeCell ref="F59:G59"/>
    <mergeCell ref="F60:G60"/>
    <mergeCell ref="A17:E17"/>
    <mergeCell ref="F48:G48"/>
    <mergeCell ref="F27:G27"/>
    <mergeCell ref="F30:G30"/>
    <mergeCell ref="F1:G1"/>
    <mergeCell ref="A14:C14"/>
    <mergeCell ref="F17:G17"/>
    <mergeCell ref="F18:G18"/>
    <mergeCell ref="A19:G20"/>
    <mergeCell ref="F23:G23"/>
    <mergeCell ref="F24:G24"/>
    <mergeCell ref="A26:E27"/>
    <mergeCell ref="F25:G25"/>
    <mergeCell ref="A41:G43"/>
    <mergeCell ref="A28:E30"/>
    <mergeCell ref="A32:C32"/>
  </mergeCells>
  <pageMargins left="0.70866141732283472" right="0.70866141732283472" top="0.78740157480314965" bottom="0.78740157480314965" header="0.31496062992125984" footer="0.31496062992125984"/>
  <pageSetup paperSize="9" scale="66" firstPageNumber="39"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L272"/>
  <sheetViews>
    <sheetView tabSelected="1" view="pageBreakPreview" topLeftCell="A19" zoomScaleNormal="100" zoomScaleSheetLayoutView="100" workbookViewId="0">
      <selection activeCell="A35" sqref="A35:G36"/>
    </sheetView>
  </sheetViews>
  <sheetFormatPr defaultRowHeight="14.25" x14ac:dyDescent="0.2"/>
  <cols>
    <col min="1" max="1" width="8.5703125" style="17" customWidth="1"/>
    <col min="2" max="2" width="9.140625" style="17"/>
    <col min="3" max="3" width="58.7109375" style="1" customWidth="1"/>
    <col min="4" max="6" width="14.140625" style="3" customWidth="1"/>
    <col min="7" max="7" width="9.140625" style="1" customWidth="1"/>
    <col min="8" max="8" width="13.5703125" style="1" customWidth="1"/>
    <col min="9" max="11" width="9.140625" style="1"/>
    <col min="12" max="12" width="13.28515625" style="1" customWidth="1"/>
    <col min="13" max="16384" width="9.140625" style="1"/>
  </cols>
  <sheetData>
    <row r="1" spans="1:7" ht="23.25" x14ac:dyDescent="0.35">
      <c r="A1" s="61" t="s">
        <v>425</v>
      </c>
      <c r="F1" s="226" t="s">
        <v>426</v>
      </c>
      <c r="G1" s="226"/>
    </row>
    <row r="3" spans="1:7" x14ac:dyDescent="0.2">
      <c r="A3" s="25" t="s">
        <v>1</v>
      </c>
      <c r="B3" s="25" t="s">
        <v>427</v>
      </c>
    </row>
    <row r="4" spans="1:7" x14ac:dyDescent="0.2">
      <c r="B4" s="25" t="s">
        <v>200</v>
      </c>
    </row>
    <row r="6" spans="1:7" s="2" customFormat="1" ht="13.5" thickBot="1" x14ac:dyDescent="0.25">
      <c r="A6" s="18"/>
      <c r="B6" s="18"/>
      <c r="D6" s="4"/>
      <c r="E6" s="4"/>
      <c r="F6" s="4"/>
      <c r="G6" s="2" t="s">
        <v>9</v>
      </c>
    </row>
    <row r="7" spans="1:7" s="2" customFormat="1" ht="39.75" thickTop="1" thickBot="1" x14ac:dyDescent="0.25">
      <c r="A7" s="43" t="s">
        <v>2</v>
      </c>
      <c r="B7" s="44" t="s">
        <v>3</v>
      </c>
      <c r="C7" s="45" t="s">
        <v>4</v>
      </c>
      <c r="D7" s="46" t="s">
        <v>5</v>
      </c>
      <c r="E7" s="46" t="s">
        <v>6</v>
      </c>
      <c r="F7" s="46" t="s">
        <v>7</v>
      </c>
      <c r="G7" s="47" t="s">
        <v>8</v>
      </c>
    </row>
    <row r="8" spans="1:7" s="5" customFormat="1" ht="12.75" thickTop="1" thickBot="1" x14ac:dyDescent="0.25">
      <c r="A8" s="48">
        <v>1</v>
      </c>
      <c r="B8" s="49">
        <v>2</v>
      </c>
      <c r="C8" s="49">
        <v>3</v>
      </c>
      <c r="D8" s="50">
        <v>4</v>
      </c>
      <c r="E8" s="50">
        <v>5</v>
      </c>
      <c r="F8" s="50">
        <v>6</v>
      </c>
      <c r="G8" s="51" t="s">
        <v>16</v>
      </c>
    </row>
    <row r="9" spans="1:7" ht="15" thickTop="1" x14ac:dyDescent="0.2">
      <c r="A9" s="21">
        <v>2251</v>
      </c>
      <c r="B9" s="22">
        <v>52</v>
      </c>
      <c r="C9" s="98" t="s">
        <v>13</v>
      </c>
      <c r="D9" s="9">
        <v>8000</v>
      </c>
      <c r="E9" s="9">
        <v>13000</v>
      </c>
      <c r="F9" s="96">
        <v>3000</v>
      </c>
      <c r="G9" s="10">
        <f t="shared" ref="G9:G21" si="0">F9/D9*100</f>
        <v>37.5</v>
      </c>
    </row>
    <row r="10" spans="1:7" x14ac:dyDescent="0.2">
      <c r="A10" s="21">
        <v>3299</v>
      </c>
      <c r="B10" s="22">
        <v>52</v>
      </c>
      <c r="C10" s="98" t="s">
        <v>13</v>
      </c>
      <c r="D10" s="9">
        <v>2000</v>
      </c>
      <c r="E10" s="9">
        <v>2000</v>
      </c>
      <c r="F10" s="96">
        <v>1500</v>
      </c>
      <c r="G10" s="10">
        <f t="shared" si="0"/>
        <v>75</v>
      </c>
    </row>
    <row r="11" spans="1:7" x14ac:dyDescent="0.2">
      <c r="A11" s="21">
        <v>3349</v>
      </c>
      <c r="B11" s="22">
        <v>52</v>
      </c>
      <c r="C11" s="98" t="s">
        <v>13</v>
      </c>
      <c r="D11" s="9">
        <v>280</v>
      </c>
      <c r="E11" s="9">
        <v>882</v>
      </c>
      <c r="F11" s="96">
        <v>491</v>
      </c>
      <c r="G11" s="10">
        <f t="shared" si="0"/>
        <v>175.35714285714286</v>
      </c>
    </row>
    <row r="12" spans="1:7" x14ac:dyDescent="0.2">
      <c r="A12" s="21">
        <v>3635</v>
      </c>
      <c r="B12" s="22">
        <v>51</v>
      </c>
      <c r="C12" s="8" t="s">
        <v>11</v>
      </c>
      <c r="D12" s="9">
        <v>4200</v>
      </c>
      <c r="E12" s="9">
        <v>3500</v>
      </c>
      <c r="F12" s="96">
        <v>2737</v>
      </c>
      <c r="G12" s="10">
        <f t="shared" si="0"/>
        <v>65.166666666666657</v>
      </c>
    </row>
    <row r="13" spans="1:7" x14ac:dyDescent="0.2">
      <c r="A13" s="21">
        <v>3636</v>
      </c>
      <c r="B13" s="22">
        <v>51</v>
      </c>
      <c r="C13" s="8" t="s">
        <v>11</v>
      </c>
      <c r="D13" s="9">
        <v>85</v>
      </c>
      <c r="E13" s="9">
        <v>85</v>
      </c>
      <c r="F13" s="96">
        <v>80</v>
      </c>
      <c r="G13" s="10">
        <f t="shared" si="0"/>
        <v>94.117647058823522</v>
      </c>
    </row>
    <row r="14" spans="1:7" x14ac:dyDescent="0.2">
      <c r="A14" s="21">
        <v>3636</v>
      </c>
      <c r="B14" s="22">
        <v>52</v>
      </c>
      <c r="C14" s="98" t="s">
        <v>13</v>
      </c>
      <c r="D14" s="9">
        <v>350</v>
      </c>
      <c r="E14" s="9">
        <v>350</v>
      </c>
      <c r="F14" s="96">
        <v>350</v>
      </c>
      <c r="G14" s="10">
        <f t="shared" si="0"/>
        <v>100</v>
      </c>
    </row>
    <row r="15" spans="1:7" x14ac:dyDescent="0.2">
      <c r="A15" s="21">
        <v>3639</v>
      </c>
      <c r="B15" s="22">
        <v>51</v>
      </c>
      <c r="C15" s="8" t="s">
        <v>11</v>
      </c>
      <c r="D15" s="9">
        <v>7485</v>
      </c>
      <c r="E15" s="9">
        <v>2273</v>
      </c>
      <c r="F15" s="96">
        <v>2637</v>
      </c>
      <c r="G15" s="10">
        <f t="shared" si="0"/>
        <v>35.230460921843687</v>
      </c>
    </row>
    <row r="16" spans="1:7" x14ac:dyDescent="0.2">
      <c r="A16" s="21">
        <v>3639</v>
      </c>
      <c r="B16" s="22">
        <v>52</v>
      </c>
      <c r="C16" s="98" t="s">
        <v>13</v>
      </c>
      <c r="D16" s="9">
        <v>10000</v>
      </c>
      <c r="E16" s="9">
        <v>11724</v>
      </c>
      <c r="F16" s="96">
        <v>5870</v>
      </c>
      <c r="G16" s="10">
        <f t="shared" si="0"/>
        <v>58.699999999999996</v>
      </c>
    </row>
    <row r="17" spans="1:8" ht="28.5" x14ac:dyDescent="0.2">
      <c r="A17" s="21">
        <v>3639</v>
      </c>
      <c r="B17" s="22">
        <v>53</v>
      </c>
      <c r="C17" s="98" t="s">
        <v>14</v>
      </c>
      <c r="D17" s="9">
        <v>60500</v>
      </c>
      <c r="E17" s="9"/>
      <c r="F17" s="96">
        <v>22500</v>
      </c>
      <c r="G17" s="10">
        <f t="shared" si="0"/>
        <v>37.190082644628099</v>
      </c>
    </row>
    <row r="18" spans="1:8" x14ac:dyDescent="0.2">
      <c r="A18" s="21">
        <v>3713</v>
      </c>
      <c r="B18" s="22">
        <v>51</v>
      </c>
      <c r="C18" s="8" t="s">
        <v>11</v>
      </c>
      <c r="D18" s="9">
        <v>1602</v>
      </c>
      <c r="E18" s="9">
        <v>1602</v>
      </c>
      <c r="F18" s="96">
        <v>856</v>
      </c>
      <c r="G18" s="10">
        <f t="shared" si="0"/>
        <v>53.433208489388264</v>
      </c>
    </row>
    <row r="19" spans="1:8" x14ac:dyDescent="0.2">
      <c r="A19" s="21">
        <v>3713</v>
      </c>
      <c r="B19" s="22">
        <v>61</v>
      </c>
      <c r="C19" s="8" t="s">
        <v>208</v>
      </c>
      <c r="D19" s="9">
        <v>1627</v>
      </c>
      <c r="E19" s="9">
        <v>1627</v>
      </c>
      <c r="F19" s="96">
        <v>1627</v>
      </c>
      <c r="G19" s="10">
        <f t="shared" si="0"/>
        <v>100</v>
      </c>
    </row>
    <row r="20" spans="1:8" ht="15" thickBot="1" x14ac:dyDescent="0.25">
      <c r="A20" s="23">
        <v>6223</v>
      </c>
      <c r="B20" s="24">
        <v>51</v>
      </c>
      <c r="C20" s="8" t="s">
        <v>11</v>
      </c>
      <c r="D20" s="11">
        <v>166</v>
      </c>
      <c r="E20" s="11">
        <v>146</v>
      </c>
      <c r="F20" s="127">
        <v>0</v>
      </c>
      <c r="G20" s="12">
        <f t="shared" si="0"/>
        <v>0</v>
      </c>
    </row>
    <row r="21" spans="1:8" s="16" customFormat="1" ht="16.5" thickTop="1" thickBot="1" x14ac:dyDescent="0.3">
      <c r="A21" s="229" t="s">
        <v>12</v>
      </c>
      <c r="B21" s="230"/>
      <c r="C21" s="231"/>
      <c r="D21" s="52">
        <f>SUM(D9:D20)</f>
        <v>96295</v>
      </c>
      <c r="E21" s="52">
        <f t="shared" ref="E21:F21" si="1">SUM(E9:E20)</f>
        <v>37189</v>
      </c>
      <c r="F21" s="52">
        <f t="shared" si="1"/>
        <v>41648</v>
      </c>
      <c r="G21" s="53">
        <f t="shared" si="0"/>
        <v>43.250428371151152</v>
      </c>
    </row>
    <row r="22" spans="1:8" ht="15" thickTop="1" x14ac:dyDescent="0.2"/>
    <row r="23" spans="1:8" ht="15" x14ac:dyDescent="0.25">
      <c r="A23" s="27" t="s">
        <v>17</v>
      </c>
    </row>
    <row r="24" spans="1:8" ht="15.75" thickBot="1" x14ac:dyDescent="0.3">
      <c r="A24" s="39" t="s">
        <v>429</v>
      </c>
      <c r="B24" s="40"/>
      <c r="C24" s="41"/>
      <c r="D24" s="42"/>
      <c r="E24" s="42"/>
      <c r="F24" s="227">
        <v>3000</v>
      </c>
      <c r="G24" s="227"/>
      <c r="H24" s="54">
        <f>SUM(F25:G26)</f>
        <v>3000</v>
      </c>
    </row>
    <row r="25" spans="1:8" ht="15.75" thickTop="1" x14ac:dyDescent="0.25">
      <c r="A25" s="26" t="s">
        <v>277</v>
      </c>
      <c r="F25" s="222">
        <v>3000</v>
      </c>
      <c r="G25" s="223"/>
    </row>
    <row r="26" spans="1:8" x14ac:dyDescent="0.2">
      <c r="A26" s="224" t="s">
        <v>430</v>
      </c>
      <c r="B26" s="225"/>
      <c r="C26" s="225"/>
      <c r="D26" s="225"/>
      <c r="E26" s="225"/>
      <c r="F26" s="225"/>
      <c r="G26" s="225"/>
    </row>
    <row r="27" spans="1:8" x14ac:dyDescent="0.2">
      <c r="A27" s="225"/>
      <c r="B27" s="225"/>
      <c r="C27" s="225"/>
      <c r="D27" s="225"/>
      <c r="E27" s="225"/>
      <c r="F27" s="225"/>
      <c r="G27" s="225"/>
    </row>
    <row r="28" spans="1:8" x14ac:dyDescent="0.2">
      <c r="A28" s="225"/>
      <c r="B28" s="225"/>
      <c r="C28" s="225"/>
      <c r="D28" s="225"/>
      <c r="E28" s="225"/>
      <c r="F28" s="225"/>
      <c r="G28" s="225"/>
    </row>
    <row r="29" spans="1:8" x14ac:dyDescent="0.2">
      <c r="A29" s="225"/>
      <c r="B29" s="225"/>
      <c r="C29" s="225"/>
      <c r="D29" s="225"/>
      <c r="E29" s="225"/>
      <c r="F29" s="225"/>
      <c r="G29" s="225"/>
    </row>
    <row r="30" spans="1:8" x14ac:dyDescent="0.2">
      <c r="A30" s="225"/>
      <c r="B30" s="225"/>
      <c r="C30" s="225"/>
      <c r="D30" s="225"/>
      <c r="E30" s="225"/>
      <c r="F30" s="225"/>
      <c r="G30" s="225"/>
    </row>
    <row r="31" spans="1:8" ht="15" x14ac:dyDescent="0.25">
      <c r="A31" s="26"/>
      <c r="F31" s="67"/>
      <c r="G31" s="68"/>
    </row>
    <row r="32" spans="1:8" ht="5.25" customHeight="1" x14ac:dyDescent="0.25">
      <c r="A32" s="26"/>
      <c r="F32" s="67"/>
      <c r="G32" s="68"/>
    </row>
    <row r="33" spans="1:8" ht="15.75" thickBot="1" x14ac:dyDescent="0.3">
      <c r="A33" s="39" t="s">
        <v>431</v>
      </c>
      <c r="B33" s="40"/>
      <c r="C33" s="41"/>
      <c r="D33" s="42"/>
      <c r="E33" s="42"/>
      <c r="F33" s="227">
        <v>1500</v>
      </c>
      <c r="G33" s="227"/>
      <c r="H33" s="54">
        <f>SUM(F34:G35)</f>
        <v>1500</v>
      </c>
    </row>
    <row r="34" spans="1:8" ht="15.75" thickTop="1" x14ac:dyDescent="0.25">
      <c r="A34" s="26" t="s">
        <v>277</v>
      </c>
      <c r="E34" s="3" t="s">
        <v>455</v>
      </c>
      <c r="F34" s="222">
        <v>1500</v>
      </c>
      <c r="G34" s="223"/>
    </row>
    <row r="35" spans="1:8" x14ac:dyDescent="0.2">
      <c r="A35" s="265" t="s">
        <v>546</v>
      </c>
      <c r="B35" s="225"/>
      <c r="C35" s="225"/>
      <c r="D35" s="225"/>
      <c r="E35" s="225"/>
      <c r="F35" s="225"/>
      <c r="G35" s="225"/>
    </row>
    <row r="36" spans="1:8" x14ac:dyDescent="0.2">
      <c r="A36" s="225"/>
      <c r="B36" s="225"/>
      <c r="C36" s="225"/>
      <c r="D36" s="225"/>
      <c r="E36" s="225"/>
      <c r="F36" s="225"/>
      <c r="G36" s="225"/>
    </row>
    <row r="37" spans="1:8" ht="15" x14ac:dyDescent="0.25">
      <c r="A37" s="26"/>
      <c r="F37" s="67"/>
      <c r="G37" s="68"/>
    </row>
    <row r="38" spans="1:8" ht="6" customHeight="1" x14ac:dyDescent="0.25">
      <c r="A38" s="26"/>
      <c r="F38" s="67"/>
      <c r="G38" s="68"/>
    </row>
    <row r="39" spans="1:8" ht="15.75" thickBot="1" x14ac:dyDescent="0.3">
      <c r="A39" s="39" t="s">
        <v>432</v>
      </c>
      <c r="B39" s="40"/>
      <c r="C39" s="41"/>
      <c r="D39" s="42"/>
      <c r="E39" s="42"/>
      <c r="F39" s="227">
        <v>491</v>
      </c>
      <c r="G39" s="227"/>
      <c r="H39" s="54">
        <f>SUM(F40:G41)</f>
        <v>491</v>
      </c>
    </row>
    <row r="40" spans="1:8" ht="15.75" thickTop="1" x14ac:dyDescent="0.25">
      <c r="A40" s="26" t="s">
        <v>277</v>
      </c>
      <c r="F40" s="222">
        <v>491</v>
      </c>
      <c r="G40" s="223"/>
    </row>
    <row r="41" spans="1:8" x14ac:dyDescent="0.2">
      <c r="A41" s="224" t="s">
        <v>532</v>
      </c>
      <c r="B41" s="225"/>
      <c r="C41" s="225"/>
      <c r="D41" s="225"/>
      <c r="E41" s="225"/>
      <c r="F41" s="225"/>
      <c r="G41" s="225"/>
    </row>
    <row r="42" spans="1:8" x14ac:dyDescent="0.2">
      <c r="A42" s="225"/>
      <c r="B42" s="225"/>
      <c r="C42" s="225"/>
      <c r="D42" s="225"/>
      <c r="E42" s="225"/>
      <c r="F42" s="225"/>
      <c r="G42" s="225"/>
    </row>
    <row r="43" spans="1:8" x14ac:dyDescent="0.2">
      <c r="A43" s="225"/>
      <c r="B43" s="225"/>
      <c r="C43" s="225"/>
      <c r="D43" s="225"/>
      <c r="E43" s="225"/>
      <c r="F43" s="225"/>
      <c r="G43" s="225"/>
    </row>
    <row r="44" spans="1:8" x14ac:dyDescent="0.2">
      <c r="A44" s="225"/>
      <c r="B44" s="225"/>
      <c r="C44" s="225"/>
      <c r="D44" s="225"/>
      <c r="E44" s="225"/>
      <c r="F44" s="225"/>
      <c r="G44" s="225"/>
    </row>
    <row r="45" spans="1:8" x14ac:dyDescent="0.2">
      <c r="A45" s="225"/>
      <c r="B45" s="225"/>
      <c r="C45" s="225"/>
      <c r="D45" s="225"/>
      <c r="E45" s="225"/>
      <c r="F45" s="225"/>
      <c r="G45" s="225"/>
    </row>
    <row r="46" spans="1:8" x14ac:dyDescent="0.2">
      <c r="A46" s="225"/>
      <c r="B46" s="225"/>
      <c r="C46" s="225"/>
      <c r="D46" s="225"/>
      <c r="E46" s="225"/>
      <c r="F46" s="225"/>
      <c r="G46" s="225"/>
    </row>
    <row r="47" spans="1:8" x14ac:dyDescent="0.2">
      <c r="A47" s="225"/>
      <c r="B47" s="225"/>
      <c r="C47" s="225"/>
      <c r="D47" s="225"/>
      <c r="E47" s="225"/>
      <c r="F47" s="225"/>
      <c r="G47" s="225"/>
    </row>
    <row r="48" spans="1:8" x14ac:dyDescent="0.2">
      <c r="A48" s="225"/>
      <c r="B48" s="225"/>
      <c r="C48" s="225"/>
      <c r="D48" s="225"/>
      <c r="E48" s="225"/>
      <c r="F48" s="225"/>
      <c r="G48" s="225"/>
    </row>
    <row r="49" spans="1:8" x14ac:dyDescent="0.2">
      <c r="A49" s="225"/>
      <c r="B49" s="225"/>
      <c r="C49" s="225"/>
      <c r="D49" s="225"/>
      <c r="E49" s="225"/>
      <c r="F49" s="225"/>
      <c r="G49" s="225"/>
    </row>
    <row r="50" spans="1:8" x14ac:dyDescent="0.2">
      <c r="A50" s="225"/>
      <c r="B50" s="225"/>
      <c r="C50" s="225"/>
      <c r="D50" s="225"/>
      <c r="E50" s="225"/>
      <c r="F50" s="225"/>
      <c r="G50" s="225"/>
    </row>
    <row r="51" spans="1:8" x14ac:dyDescent="0.2">
      <c r="A51" s="225"/>
      <c r="B51" s="225"/>
      <c r="C51" s="225"/>
      <c r="D51" s="225"/>
      <c r="E51" s="225"/>
      <c r="F51" s="225"/>
      <c r="G51" s="225"/>
    </row>
    <row r="52" spans="1:8" x14ac:dyDescent="0.2">
      <c r="A52" s="228"/>
      <c r="B52" s="228"/>
      <c r="C52" s="228"/>
      <c r="D52" s="228"/>
      <c r="E52" s="228"/>
      <c r="F52" s="228"/>
      <c r="G52" s="228"/>
    </row>
    <row r="53" spans="1:8" ht="15" x14ac:dyDescent="0.25">
      <c r="A53" s="26"/>
      <c r="F53" s="73"/>
      <c r="G53" s="74"/>
    </row>
    <row r="54" spans="1:8" ht="6.75" customHeight="1" x14ac:dyDescent="0.25">
      <c r="A54" s="26"/>
      <c r="F54" s="73"/>
      <c r="G54" s="74"/>
    </row>
    <row r="55" spans="1:8" ht="17.25" customHeight="1" thickBot="1" x14ac:dyDescent="0.3">
      <c r="A55" s="39" t="s">
        <v>433</v>
      </c>
      <c r="B55" s="40"/>
      <c r="C55" s="41"/>
      <c r="D55" s="42"/>
      <c r="E55" s="42"/>
      <c r="F55" s="227">
        <v>2737</v>
      </c>
      <c r="G55" s="227"/>
      <c r="H55" s="54">
        <f>SUM(F56,F77,F85)</f>
        <v>2737</v>
      </c>
    </row>
    <row r="56" spans="1:8" ht="15.75" thickTop="1" x14ac:dyDescent="0.25">
      <c r="A56" s="26" t="s">
        <v>23</v>
      </c>
      <c r="F56" s="222">
        <v>2000</v>
      </c>
      <c r="G56" s="223"/>
    </row>
    <row r="57" spans="1:8" x14ac:dyDescent="0.2">
      <c r="A57" s="261" t="s">
        <v>533</v>
      </c>
      <c r="B57" s="262"/>
      <c r="C57" s="262"/>
      <c r="D57" s="262"/>
      <c r="E57" s="262"/>
      <c r="F57" s="262"/>
      <c r="G57" s="262"/>
    </row>
    <row r="58" spans="1:8" x14ac:dyDescent="0.2">
      <c r="A58" s="262"/>
      <c r="B58" s="262"/>
      <c r="C58" s="262"/>
      <c r="D58" s="262"/>
      <c r="E58" s="262"/>
      <c r="F58" s="262"/>
      <c r="G58" s="262"/>
    </row>
    <row r="59" spans="1:8" x14ac:dyDescent="0.2">
      <c r="A59" s="262"/>
      <c r="B59" s="262"/>
      <c r="C59" s="262"/>
      <c r="D59" s="262"/>
      <c r="E59" s="262"/>
      <c r="F59" s="262"/>
      <c r="G59" s="262"/>
    </row>
    <row r="60" spans="1:8" x14ac:dyDescent="0.2">
      <c r="A60" s="262"/>
      <c r="B60" s="262"/>
      <c r="C60" s="262"/>
      <c r="D60" s="262"/>
      <c r="E60" s="262"/>
      <c r="F60" s="262"/>
      <c r="G60" s="262"/>
    </row>
    <row r="61" spans="1:8" x14ac:dyDescent="0.2">
      <c r="A61" s="262"/>
      <c r="B61" s="262"/>
      <c r="C61" s="262"/>
      <c r="D61" s="262"/>
      <c r="E61" s="262"/>
      <c r="F61" s="262"/>
      <c r="G61" s="262"/>
    </row>
    <row r="62" spans="1:8" x14ac:dyDescent="0.2">
      <c r="A62" s="262"/>
      <c r="B62" s="262"/>
      <c r="C62" s="262"/>
      <c r="D62" s="262"/>
      <c r="E62" s="262"/>
      <c r="F62" s="262"/>
      <c r="G62" s="262"/>
    </row>
    <row r="63" spans="1:8" x14ac:dyDescent="0.2">
      <c r="A63" s="262"/>
      <c r="B63" s="262"/>
      <c r="C63" s="262"/>
      <c r="D63" s="262"/>
      <c r="E63" s="262"/>
      <c r="F63" s="262"/>
      <c r="G63" s="262"/>
    </row>
    <row r="64" spans="1:8" x14ac:dyDescent="0.2">
      <c r="A64" s="262"/>
      <c r="B64" s="262"/>
      <c r="C64" s="262"/>
      <c r="D64" s="262"/>
      <c r="E64" s="262"/>
      <c r="F64" s="262"/>
      <c r="G64" s="262"/>
    </row>
    <row r="65" spans="1:7" x14ac:dyDescent="0.2">
      <c r="A65" s="262"/>
      <c r="B65" s="262"/>
      <c r="C65" s="262"/>
      <c r="D65" s="262"/>
      <c r="E65" s="262"/>
      <c r="F65" s="262"/>
      <c r="G65" s="262"/>
    </row>
    <row r="66" spans="1:7" x14ac:dyDescent="0.2">
      <c r="A66" s="262"/>
      <c r="B66" s="262"/>
      <c r="C66" s="262"/>
      <c r="D66" s="262"/>
      <c r="E66" s="262"/>
      <c r="F66" s="262"/>
      <c r="G66" s="262"/>
    </row>
    <row r="67" spans="1:7" x14ac:dyDescent="0.2">
      <c r="A67" s="224" t="s">
        <v>534</v>
      </c>
      <c r="B67" s="225"/>
      <c r="C67" s="225"/>
      <c r="D67" s="225"/>
      <c r="E67" s="225"/>
      <c r="F67" s="225"/>
      <c r="G67" s="225"/>
    </row>
    <row r="68" spans="1:7" x14ac:dyDescent="0.2">
      <c r="A68" s="225"/>
      <c r="B68" s="225"/>
      <c r="C68" s="225"/>
      <c r="D68" s="225"/>
      <c r="E68" s="225"/>
      <c r="F68" s="225"/>
      <c r="G68" s="225"/>
    </row>
    <row r="69" spans="1:7" x14ac:dyDescent="0.2">
      <c r="A69" s="225"/>
      <c r="B69" s="225"/>
      <c r="C69" s="225"/>
      <c r="D69" s="225"/>
      <c r="E69" s="225"/>
      <c r="F69" s="225"/>
      <c r="G69" s="225"/>
    </row>
    <row r="70" spans="1:7" x14ac:dyDescent="0.2">
      <c r="A70" s="225"/>
      <c r="B70" s="225"/>
      <c r="C70" s="225"/>
      <c r="D70" s="225"/>
      <c r="E70" s="225"/>
      <c r="F70" s="225"/>
      <c r="G70" s="225"/>
    </row>
    <row r="71" spans="1:7" x14ac:dyDescent="0.2">
      <c r="A71" s="225"/>
      <c r="B71" s="225"/>
      <c r="C71" s="225"/>
      <c r="D71" s="225"/>
      <c r="E71" s="225"/>
      <c r="F71" s="225"/>
      <c r="G71" s="225"/>
    </row>
    <row r="72" spans="1:7" x14ac:dyDescent="0.2">
      <c r="A72" s="225"/>
      <c r="B72" s="225"/>
      <c r="C72" s="225"/>
      <c r="D72" s="225"/>
      <c r="E72" s="225"/>
      <c r="F72" s="225"/>
      <c r="G72" s="225"/>
    </row>
    <row r="73" spans="1:7" x14ac:dyDescent="0.2">
      <c r="A73" s="225"/>
      <c r="B73" s="225"/>
      <c r="C73" s="225"/>
      <c r="D73" s="225"/>
      <c r="E73" s="225"/>
      <c r="F73" s="225"/>
      <c r="G73" s="225"/>
    </row>
    <row r="74" spans="1:7" x14ac:dyDescent="0.2">
      <c r="A74" s="225"/>
      <c r="B74" s="225"/>
      <c r="C74" s="225"/>
      <c r="D74" s="225"/>
      <c r="E74" s="225"/>
      <c r="F74" s="225"/>
      <c r="G74" s="225"/>
    </row>
    <row r="75" spans="1:7" x14ac:dyDescent="0.2">
      <c r="A75" s="225"/>
      <c r="B75" s="225"/>
      <c r="C75" s="225"/>
      <c r="D75" s="225"/>
      <c r="E75" s="225"/>
      <c r="F75" s="225"/>
      <c r="G75" s="225"/>
    </row>
    <row r="76" spans="1:7" x14ac:dyDescent="0.2">
      <c r="A76" s="225"/>
      <c r="B76" s="225"/>
      <c r="C76" s="225"/>
      <c r="D76" s="225"/>
      <c r="E76" s="225"/>
      <c r="F76" s="225"/>
      <c r="G76" s="225"/>
    </row>
    <row r="77" spans="1:7" ht="15" x14ac:dyDescent="0.25">
      <c r="A77" s="26" t="s">
        <v>25</v>
      </c>
      <c r="F77" s="222">
        <v>500</v>
      </c>
      <c r="G77" s="223"/>
    </row>
    <row r="78" spans="1:7" x14ac:dyDescent="0.2">
      <c r="A78" s="224" t="s">
        <v>535</v>
      </c>
      <c r="B78" s="225"/>
      <c r="C78" s="225"/>
      <c r="D78" s="225"/>
      <c r="E78" s="225"/>
      <c r="F78" s="225"/>
      <c r="G78" s="225"/>
    </row>
    <row r="79" spans="1:7" x14ac:dyDescent="0.2">
      <c r="A79" s="225"/>
      <c r="B79" s="225"/>
      <c r="C79" s="225"/>
      <c r="D79" s="225"/>
      <c r="E79" s="225"/>
      <c r="F79" s="225"/>
      <c r="G79" s="225"/>
    </row>
    <row r="80" spans="1:7" x14ac:dyDescent="0.2">
      <c r="A80" s="225"/>
      <c r="B80" s="225"/>
      <c r="C80" s="225"/>
      <c r="D80" s="225"/>
      <c r="E80" s="225"/>
      <c r="F80" s="225"/>
      <c r="G80" s="225"/>
    </row>
    <row r="81" spans="1:8" x14ac:dyDescent="0.2">
      <c r="A81" s="225"/>
      <c r="B81" s="225"/>
      <c r="C81" s="225"/>
      <c r="D81" s="225"/>
      <c r="E81" s="225"/>
      <c r="F81" s="225"/>
      <c r="G81" s="225"/>
    </row>
    <row r="82" spans="1:8" x14ac:dyDescent="0.2">
      <c r="A82" s="225"/>
      <c r="B82" s="225"/>
      <c r="C82" s="225"/>
      <c r="D82" s="225"/>
      <c r="E82" s="225"/>
      <c r="F82" s="225"/>
      <c r="G82" s="225"/>
    </row>
    <row r="83" spans="1:8" x14ac:dyDescent="0.2">
      <c r="A83" s="225"/>
      <c r="B83" s="225"/>
      <c r="C83" s="225"/>
      <c r="D83" s="225"/>
      <c r="E83" s="225"/>
      <c r="F83" s="225"/>
      <c r="G83" s="225"/>
    </row>
    <row r="84" spans="1:8" ht="15" x14ac:dyDescent="0.25">
      <c r="A84" s="26"/>
      <c r="F84" s="73"/>
      <c r="G84" s="74"/>
    </row>
    <row r="85" spans="1:8" ht="15" x14ac:dyDescent="0.25">
      <c r="A85" s="26" t="s">
        <v>189</v>
      </c>
      <c r="F85" s="222">
        <v>237</v>
      </c>
      <c r="G85" s="223"/>
    </row>
    <row r="86" spans="1:8" x14ac:dyDescent="0.2">
      <c r="A86" s="264" t="s">
        <v>434</v>
      </c>
      <c r="B86" s="228"/>
      <c r="C86" s="228"/>
      <c r="D86" s="228"/>
      <c r="E86" s="228"/>
      <c r="F86" s="228"/>
      <c r="G86" s="228"/>
    </row>
    <row r="87" spans="1:8" x14ac:dyDescent="0.2">
      <c r="A87" s="228"/>
      <c r="B87" s="228"/>
      <c r="C87" s="228"/>
      <c r="D87" s="228"/>
      <c r="E87" s="228"/>
      <c r="F87" s="228"/>
      <c r="G87" s="228"/>
    </row>
    <row r="88" spans="1:8" x14ac:dyDescent="0.2">
      <c r="A88" s="228"/>
      <c r="B88" s="228"/>
      <c r="C88" s="228"/>
      <c r="D88" s="228"/>
      <c r="E88" s="228"/>
      <c r="F88" s="228"/>
      <c r="G88" s="228"/>
    </row>
    <row r="89" spans="1:8" ht="15" x14ac:dyDescent="0.25">
      <c r="A89" s="26"/>
      <c r="F89" s="73"/>
      <c r="G89" s="74"/>
    </row>
    <row r="90" spans="1:8" ht="17.25" customHeight="1" thickBot="1" x14ac:dyDescent="0.3">
      <c r="A90" s="39" t="s">
        <v>435</v>
      </c>
      <c r="B90" s="40"/>
      <c r="C90" s="41"/>
      <c r="D90" s="42"/>
      <c r="E90" s="42"/>
      <c r="F90" s="227">
        <v>80</v>
      </c>
      <c r="G90" s="227"/>
      <c r="H90" s="54">
        <f>SUM(F91,F111,F271)</f>
        <v>80</v>
      </c>
    </row>
    <row r="91" spans="1:8" ht="15.75" thickTop="1" x14ac:dyDescent="0.25">
      <c r="A91" s="26" t="s">
        <v>65</v>
      </c>
      <c r="F91" s="222">
        <v>80</v>
      </c>
      <c r="G91" s="223"/>
    </row>
    <row r="92" spans="1:8" x14ac:dyDescent="0.2">
      <c r="A92" s="224" t="s">
        <v>536</v>
      </c>
      <c r="B92" s="225"/>
      <c r="C92" s="225"/>
      <c r="D92" s="225"/>
      <c r="E92" s="225"/>
      <c r="F92" s="225"/>
      <c r="G92" s="225"/>
    </row>
    <row r="93" spans="1:8" x14ac:dyDescent="0.2">
      <c r="A93" s="225"/>
      <c r="B93" s="225"/>
      <c r="C93" s="225"/>
      <c r="D93" s="225"/>
      <c r="E93" s="225"/>
      <c r="F93" s="225"/>
      <c r="G93" s="225"/>
    </row>
    <row r="94" spans="1:8" x14ac:dyDescent="0.2">
      <c r="A94" s="225"/>
      <c r="B94" s="225"/>
      <c r="C94" s="225"/>
      <c r="D94" s="225"/>
      <c r="E94" s="225"/>
      <c r="F94" s="225"/>
      <c r="G94" s="225"/>
    </row>
    <row r="95" spans="1:8" x14ac:dyDescent="0.2">
      <c r="A95" s="225"/>
      <c r="B95" s="225"/>
      <c r="C95" s="225"/>
      <c r="D95" s="225"/>
      <c r="E95" s="225"/>
      <c r="F95" s="225"/>
      <c r="G95" s="225"/>
    </row>
    <row r="96" spans="1:8" x14ac:dyDescent="0.2">
      <c r="A96" s="225"/>
      <c r="B96" s="225"/>
      <c r="C96" s="225"/>
      <c r="D96" s="225"/>
      <c r="E96" s="225"/>
      <c r="F96" s="225"/>
      <c r="G96" s="225"/>
    </row>
    <row r="97" spans="1:8" x14ac:dyDescent="0.2">
      <c r="A97" s="225"/>
      <c r="B97" s="225"/>
      <c r="C97" s="225"/>
      <c r="D97" s="225"/>
      <c r="E97" s="225"/>
      <c r="F97" s="225"/>
      <c r="G97" s="225"/>
    </row>
    <row r="98" spans="1:8" x14ac:dyDescent="0.2">
      <c r="A98" s="225"/>
      <c r="B98" s="225"/>
      <c r="C98" s="225"/>
      <c r="D98" s="225"/>
      <c r="E98" s="225"/>
      <c r="F98" s="225"/>
      <c r="G98" s="225"/>
    </row>
    <row r="99" spans="1:8" x14ac:dyDescent="0.2">
      <c r="A99" s="225"/>
      <c r="B99" s="225"/>
      <c r="C99" s="225"/>
      <c r="D99" s="225"/>
      <c r="E99" s="225"/>
      <c r="F99" s="225"/>
      <c r="G99" s="225"/>
    </row>
    <row r="100" spans="1:8" x14ac:dyDescent="0.2">
      <c r="A100" s="225"/>
      <c r="B100" s="225"/>
      <c r="C100" s="225"/>
      <c r="D100" s="225"/>
      <c r="E100" s="225"/>
      <c r="F100" s="225"/>
      <c r="G100" s="225"/>
    </row>
    <row r="101" spans="1:8" x14ac:dyDescent="0.2">
      <c r="A101" s="225"/>
      <c r="B101" s="225"/>
      <c r="C101" s="225"/>
      <c r="D101" s="225"/>
      <c r="E101" s="225"/>
      <c r="F101" s="225"/>
      <c r="G101" s="225"/>
    </row>
    <row r="102" spans="1:8" x14ac:dyDescent="0.2">
      <c r="A102" s="225"/>
      <c r="B102" s="225"/>
      <c r="C102" s="225"/>
      <c r="D102" s="225"/>
      <c r="E102" s="225"/>
      <c r="F102" s="225"/>
      <c r="G102" s="225"/>
    </row>
    <row r="103" spans="1:8" x14ac:dyDescent="0.2">
      <c r="A103" s="225"/>
      <c r="B103" s="225"/>
      <c r="C103" s="225"/>
      <c r="D103" s="225"/>
      <c r="E103" s="225"/>
      <c r="F103" s="225"/>
      <c r="G103" s="225"/>
    </row>
    <row r="104" spans="1:8" x14ac:dyDescent="0.2">
      <c r="A104" s="225"/>
      <c r="B104" s="225"/>
      <c r="C104" s="225"/>
      <c r="D104" s="225"/>
      <c r="E104" s="225"/>
      <c r="F104" s="225"/>
      <c r="G104" s="225"/>
    </row>
    <row r="105" spans="1:8" x14ac:dyDescent="0.2">
      <c r="A105" s="225"/>
      <c r="B105" s="225"/>
      <c r="C105" s="225"/>
      <c r="D105" s="225"/>
      <c r="E105" s="225"/>
      <c r="F105" s="225"/>
      <c r="G105" s="225"/>
    </row>
    <row r="106" spans="1:8" x14ac:dyDescent="0.2">
      <c r="A106" s="225"/>
      <c r="B106" s="225"/>
      <c r="C106" s="225"/>
      <c r="D106" s="225"/>
      <c r="E106" s="225"/>
      <c r="F106" s="225"/>
      <c r="G106" s="225"/>
    </row>
    <row r="107" spans="1:8" x14ac:dyDescent="0.2">
      <c r="A107" s="225"/>
      <c r="B107" s="225"/>
      <c r="C107" s="225"/>
      <c r="D107" s="225"/>
      <c r="E107" s="225"/>
      <c r="F107" s="225"/>
      <c r="G107" s="225"/>
    </row>
    <row r="108" spans="1:8" ht="15" x14ac:dyDescent="0.25">
      <c r="A108" s="26"/>
      <c r="F108" s="73"/>
      <c r="G108" s="74"/>
    </row>
    <row r="109" spans="1:8" ht="15.75" thickBot="1" x14ac:dyDescent="0.3">
      <c r="A109" s="39" t="s">
        <v>436</v>
      </c>
      <c r="B109" s="40"/>
      <c r="C109" s="41"/>
      <c r="D109" s="42"/>
      <c r="E109" s="42"/>
      <c r="F109" s="227">
        <v>350</v>
      </c>
      <c r="G109" s="227"/>
      <c r="H109" s="54">
        <f>SUM(F110:G111)</f>
        <v>350</v>
      </c>
    </row>
    <row r="110" spans="1:8" ht="15.75" thickTop="1" x14ac:dyDescent="0.25">
      <c r="A110" s="26" t="s">
        <v>69</v>
      </c>
      <c r="F110" s="222">
        <v>350</v>
      </c>
      <c r="G110" s="223"/>
    </row>
    <row r="111" spans="1:8" x14ac:dyDescent="0.2">
      <c r="A111" s="224" t="s">
        <v>437</v>
      </c>
      <c r="B111" s="225"/>
      <c r="C111" s="225"/>
      <c r="D111" s="225"/>
      <c r="E111" s="225"/>
      <c r="F111" s="225"/>
      <c r="G111" s="225"/>
    </row>
    <row r="112" spans="1:8" x14ac:dyDescent="0.2">
      <c r="A112" s="225"/>
      <c r="B112" s="225"/>
      <c r="C112" s="225"/>
      <c r="D112" s="225"/>
      <c r="E112" s="225"/>
      <c r="F112" s="225"/>
      <c r="G112" s="225"/>
    </row>
    <row r="113" spans="1:8" x14ac:dyDescent="0.2">
      <c r="A113" s="225"/>
      <c r="B113" s="225"/>
      <c r="C113" s="225"/>
      <c r="D113" s="225"/>
      <c r="E113" s="225"/>
      <c r="F113" s="225"/>
      <c r="G113" s="225"/>
    </row>
    <row r="114" spans="1:8" ht="15" x14ac:dyDescent="0.25">
      <c r="A114" s="26"/>
      <c r="F114" s="73"/>
      <c r="G114" s="74"/>
    </row>
    <row r="115" spans="1:8" x14ac:dyDescent="0.2">
      <c r="A115" s="224" t="s">
        <v>438</v>
      </c>
      <c r="B115" s="225"/>
      <c r="C115" s="225"/>
      <c r="D115" s="225"/>
      <c r="E115" s="225"/>
      <c r="F115" s="225"/>
      <c r="G115" s="225"/>
    </row>
    <row r="116" spans="1:8" x14ac:dyDescent="0.2">
      <c r="A116" s="225"/>
      <c r="B116" s="225"/>
      <c r="C116" s="225"/>
      <c r="D116" s="225"/>
      <c r="E116" s="225"/>
      <c r="F116" s="225"/>
      <c r="G116" s="225"/>
    </row>
    <row r="117" spans="1:8" x14ac:dyDescent="0.2">
      <c r="A117" s="225"/>
      <c r="B117" s="225"/>
      <c r="C117" s="225"/>
      <c r="D117" s="225"/>
      <c r="E117" s="225"/>
      <c r="F117" s="225"/>
      <c r="G117" s="225"/>
    </row>
    <row r="118" spans="1:8" ht="15" x14ac:dyDescent="0.25">
      <c r="A118" s="26"/>
      <c r="F118" s="67"/>
      <c r="G118" s="68"/>
    </row>
    <row r="119" spans="1:8" ht="17.25" customHeight="1" thickBot="1" x14ac:dyDescent="0.3">
      <c r="A119" s="39" t="s">
        <v>439</v>
      </c>
      <c r="B119" s="40"/>
      <c r="C119" s="41"/>
      <c r="D119" s="42"/>
      <c r="E119" s="42"/>
      <c r="F119" s="227">
        <v>2637</v>
      </c>
      <c r="G119" s="227"/>
      <c r="H119" s="54">
        <f>SUM(F120,F129,F142)</f>
        <v>2637</v>
      </c>
    </row>
    <row r="120" spans="1:8" s="138" customFormat="1" ht="17.25" customHeight="1" thickTop="1" x14ac:dyDescent="0.25">
      <c r="A120" s="132" t="s">
        <v>120</v>
      </c>
      <c r="B120" s="133"/>
      <c r="C120" s="134"/>
      <c r="D120" s="135"/>
      <c r="E120" s="135"/>
      <c r="F120" s="222">
        <v>120</v>
      </c>
      <c r="G120" s="223"/>
      <c r="H120" s="137"/>
    </row>
    <row r="121" spans="1:8" s="138" customFormat="1" ht="17.25" customHeight="1" x14ac:dyDescent="0.2">
      <c r="A121" s="260" t="s">
        <v>440</v>
      </c>
      <c r="B121" s="225"/>
      <c r="C121" s="225"/>
      <c r="D121" s="225"/>
      <c r="E121" s="225"/>
      <c r="F121" s="225"/>
      <c r="G121" s="225"/>
      <c r="H121" s="137"/>
    </row>
    <row r="122" spans="1:8" s="138" customFormat="1" ht="17.25" customHeight="1" x14ac:dyDescent="0.2">
      <c r="A122" s="225"/>
      <c r="B122" s="225"/>
      <c r="C122" s="225"/>
      <c r="D122" s="225"/>
      <c r="E122" s="225"/>
      <c r="F122" s="225"/>
      <c r="G122" s="225"/>
      <c r="H122" s="137"/>
    </row>
    <row r="123" spans="1:8" s="138" customFormat="1" ht="17.25" customHeight="1" x14ac:dyDescent="0.2">
      <c r="A123" s="225"/>
      <c r="B123" s="225"/>
      <c r="C123" s="225"/>
      <c r="D123" s="225"/>
      <c r="E123" s="225"/>
      <c r="F123" s="225"/>
      <c r="G123" s="225"/>
      <c r="H123" s="137"/>
    </row>
    <row r="124" spans="1:8" s="138" customFormat="1" ht="12.75" customHeight="1" x14ac:dyDescent="0.2">
      <c r="A124" s="225"/>
      <c r="B124" s="225"/>
      <c r="C124" s="225"/>
      <c r="D124" s="225"/>
      <c r="E124" s="225"/>
      <c r="F124" s="225"/>
      <c r="G124" s="225"/>
      <c r="H124" s="137"/>
    </row>
    <row r="125" spans="1:8" s="138" customFormat="1" ht="17.25" customHeight="1" x14ac:dyDescent="0.2">
      <c r="A125" s="225"/>
      <c r="B125" s="225"/>
      <c r="C125" s="225"/>
      <c r="D125" s="225"/>
      <c r="E125" s="225"/>
      <c r="F125" s="225"/>
      <c r="G125" s="225"/>
      <c r="H125" s="137"/>
    </row>
    <row r="126" spans="1:8" s="138" customFormat="1" ht="17.25" customHeight="1" x14ac:dyDescent="0.2">
      <c r="A126" s="225"/>
      <c r="B126" s="225"/>
      <c r="C126" s="225"/>
      <c r="D126" s="225"/>
      <c r="E126" s="225"/>
      <c r="F126" s="225"/>
      <c r="G126" s="225"/>
      <c r="H126" s="137"/>
    </row>
    <row r="127" spans="1:8" s="138" customFormat="1" ht="17.25" customHeight="1" x14ac:dyDescent="0.2">
      <c r="A127" s="225"/>
      <c r="B127" s="225"/>
      <c r="C127" s="225"/>
      <c r="D127" s="225"/>
      <c r="E127" s="225"/>
      <c r="F127" s="225"/>
      <c r="G127" s="225"/>
      <c r="H127" s="137"/>
    </row>
    <row r="128" spans="1:8" s="138" customFormat="1" ht="17.25" customHeight="1" x14ac:dyDescent="0.25">
      <c r="A128" s="139"/>
      <c r="B128" s="133"/>
      <c r="C128" s="134"/>
      <c r="D128" s="135"/>
      <c r="E128" s="135"/>
      <c r="F128" s="136"/>
      <c r="G128" s="136"/>
      <c r="H128" s="137"/>
    </row>
    <row r="129" spans="1:8" s="138" customFormat="1" ht="17.25" customHeight="1" x14ac:dyDescent="0.25">
      <c r="A129" s="132" t="s">
        <v>23</v>
      </c>
      <c r="B129" s="133"/>
      <c r="C129" s="134"/>
      <c r="D129" s="135"/>
      <c r="E129" s="135"/>
      <c r="F129" s="222">
        <v>1245</v>
      </c>
      <c r="G129" s="222"/>
      <c r="H129" s="137"/>
    </row>
    <row r="130" spans="1:8" s="138" customFormat="1" ht="17.25" customHeight="1" x14ac:dyDescent="0.2">
      <c r="A130" s="260" t="s">
        <v>441</v>
      </c>
      <c r="B130" s="225"/>
      <c r="C130" s="225"/>
      <c r="D130" s="225"/>
      <c r="E130" s="225"/>
      <c r="F130" s="225"/>
      <c r="G130" s="225"/>
      <c r="H130" s="137"/>
    </row>
    <row r="131" spans="1:8" s="138" customFormat="1" ht="17.25" customHeight="1" x14ac:dyDescent="0.2">
      <c r="A131" s="225"/>
      <c r="B131" s="225"/>
      <c r="C131" s="225"/>
      <c r="D131" s="225"/>
      <c r="E131" s="225"/>
      <c r="F131" s="225"/>
      <c r="G131" s="225"/>
      <c r="H131" s="137"/>
    </row>
    <row r="132" spans="1:8" s="138" customFormat="1" ht="17.25" customHeight="1" x14ac:dyDescent="0.2">
      <c r="A132" s="225"/>
      <c r="B132" s="225"/>
      <c r="C132" s="225"/>
      <c r="D132" s="225"/>
      <c r="E132" s="225"/>
      <c r="F132" s="225"/>
      <c r="G132" s="225"/>
      <c r="H132" s="137"/>
    </row>
    <row r="133" spans="1:8" s="138" customFormat="1" ht="17.25" customHeight="1" x14ac:dyDescent="0.2">
      <c r="A133" s="225"/>
      <c r="B133" s="225"/>
      <c r="C133" s="225"/>
      <c r="D133" s="225"/>
      <c r="E133" s="225"/>
      <c r="F133" s="225"/>
      <c r="G133" s="225"/>
      <c r="H133" s="137"/>
    </row>
    <row r="134" spans="1:8" s="138" customFormat="1" ht="17.25" customHeight="1" x14ac:dyDescent="0.2">
      <c r="A134" s="225"/>
      <c r="B134" s="225"/>
      <c r="C134" s="225"/>
      <c r="D134" s="225"/>
      <c r="E134" s="225"/>
      <c r="F134" s="225"/>
      <c r="G134" s="225"/>
      <c r="H134" s="137"/>
    </row>
    <row r="135" spans="1:8" s="138" customFormat="1" ht="17.25" customHeight="1" x14ac:dyDescent="0.2">
      <c r="A135" s="225"/>
      <c r="B135" s="225"/>
      <c r="C135" s="225"/>
      <c r="D135" s="225"/>
      <c r="E135" s="225"/>
      <c r="F135" s="225"/>
      <c r="G135" s="225"/>
      <c r="H135" s="137"/>
    </row>
    <row r="136" spans="1:8" s="138" customFormat="1" ht="17.25" customHeight="1" x14ac:dyDescent="0.2">
      <c r="A136" s="225"/>
      <c r="B136" s="225"/>
      <c r="C136" s="225"/>
      <c r="D136" s="225"/>
      <c r="E136" s="225"/>
      <c r="F136" s="225"/>
      <c r="G136" s="225"/>
      <c r="H136" s="137"/>
    </row>
    <row r="137" spans="1:8" s="138" customFormat="1" ht="17.25" customHeight="1" x14ac:dyDescent="0.2">
      <c r="A137" s="225"/>
      <c r="B137" s="225"/>
      <c r="C137" s="225"/>
      <c r="D137" s="225"/>
      <c r="E137" s="225"/>
      <c r="F137" s="225"/>
      <c r="G137" s="225"/>
      <c r="H137" s="137"/>
    </row>
    <row r="138" spans="1:8" s="138" customFormat="1" ht="17.25" customHeight="1" x14ac:dyDescent="0.2">
      <c r="A138" s="225"/>
      <c r="B138" s="225"/>
      <c r="C138" s="225"/>
      <c r="D138" s="225"/>
      <c r="E138" s="225"/>
      <c r="F138" s="225"/>
      <c r="G138" s="225"/>
      <c r="H138" s="137"/>
    </row>
    <row r="139" spans="1:8" s="138" customFormat="1" ht="17.25" customHeight="1" x14ac:dyDescent="0.2">
      <c r="A139" s="225"/>
      <c r="B139" s="225"/>
      <c r="C139" s="225"/>
      <c r="D139" s="225"/>
      <c r="E139" s="225"/>
      <c r="F139" s="225"/>
      <c r="G139" s="225"/>
      <c r="H139" s="137"/>
    </row>
    <row r="140" spans="1:8" s="138" customFormat="1" ht="17.25" customHeight="1" x14ac:dyDescent="0.2">
      <c r="A140" s="225"/>
      <c r="B140" s="225"/>
      <c r="C140" s="225"/>
      <c r="D140" s="225"/>
      <c r="E140" s="225"/>
      <c r="F140" s="225"/>
      <c r="G140" s="225"/>
      <c r="H140" s="137"/>
    </row>
    <row r="141" spans="1:8" s="138" customFormat="1" ht="17.25" customHeight="1" x14ac:dyDescent="0.25">
      <c r="A141" s="132"/>
      <c r="B141" s="133"/>
      <c r="C141" s="134"/>
      <c r="D141" s="135"/>
      <c r="E141" s="135"/>
      <c r="F141" s="136"/>
      <c r="G141" s="136"/>
      <c r="H141" s="137"/>
    </row>
    <row r="142" spans="1:8" ht="15" x14ac:dyDescent="0.25">
      <c r="A142" s="26" t="s">
        <v>25</v>
      </c>
      <c r="F142" s="222">
        <v>1272</v>
      </c>
      <c r="G142" s="223"/>
    </row>
    <row r="143" spans="1:8" x14ac:dyDescent="0.2">
      <c r="A143" s="224" t="s">
        <v>544</v>
      </c>
      <c r="B143" s="225"/>
      <c r="C143" s="225"/>
      <c r="D143" s="225"/>
      <c r="E143" s="225"/>
      <c r="F143" s="225"/>
      <c r="G143" s="225"/>
    </row>
    <row r="144" spans="1:8" x14ac:dyDescent="0.2">
      <c r="A144" s="225"/>
      <c r="B144" s="225"/>
      <c r="C144" s="225"/>
      <c r="D144" s="225"/>
      <c r="E144" s="225"/>
      <c r="F144" s="225"/>
      <c r="G144" s="225"/>
    </row>
    <row r="145" spans="1:7" x14ac:dyDescent="0.2">
      <c r="A145" s="225"/>
      <c r="B145" s="225"/>
      <c r="C145" s="225"/>
      <c r="D145" s="225"/>
      <c r="E145" s="225"/>
      <c r="F145" s="225"/>
      <c r="G145" s="225"/>
    </row>
    <row r="146" spans="1:7" x14ac:dyDescent="0.2">
      <c r="A146" s="225"/>
      <c r="B146" s="225"/>
      <c r="C146" s="225"/>
      <c r="D146" s="225"/>
      <c r="E146" s="225"/>
      <c r="F146" s="225"/>
      <c r="G146" s="225"/>
    </row>
    <row r="147" spans="1:7" x14ac:dyDescent="0.2">
      <c r="A147" s="225"/>
      <c r="B147" s="225"/>
      <c r="C147" s="225"/>
      <c r="D147" s="225"/>
      <c r="E147" s="225"/>
      <c r="F147" s="225"/>
      <c r="G147" s="225"/>
    </row>
    <row r="148" spans="1:7" x14ac:dyDescent="0.2">
      <c r="A148" s="225"/>
      <c r="B148" s="225"/>
      <c r="C148" s="225"/>
      <c r="D148" s="225"/>
      <c r="E148" s="225"/>
      <c r="F148" s="225"/>
      <c r="G148" s="225"/>
    </row>
    <row r="149" spans="1:7" ht="12" customHeight="1" x14ac:dyDescent="0.2">
      <c r="A149" s="225"/>
      <c r="B149" s="225"/>
      <c r="C149" s="225"/>
      <c r="D149" s="225"/>
      <c r="E149" s="225"/>
      <c r="F149" s="225"/>
      <c r="G149" s="225"/>
    </row>
    <row r="150" spans="1:7" ht="15" x14ac:dyDescent="0.25">
      <c r="A150" s="204"/>
      <c r="B150" s="204"/>
      <c r="C150" s="204"/>
      <c r="D150" s="204"/>
      <c r="E150" s="204"/>
      <c r="F150" s="204"/>
      <c r="G150" s="204"/>
    </row>
    <row r="151" spans="1:7" x14ac:dyDescent="0.2">
      <c r="A151" s="263" t="s">
        <v>537</v>
      </c>
      <c r="B151" s="263"/>
      <c r="C151" s="263"/>
      <c r="D151" s="263"/>
      <c r="E151" s="263"/>
      <c r="F151" s="263"/>
      <c r="G151" s="263"/>
    </row>
    <row r="152" spans="1:7" x14ac:dyDescent="0.2">
      <c r="A152" s="263"/>
      <c r="B152" s="263"/>
      <c r="C152" s="263"/>
      <c r="D152" s="263"/>
      <c r="E152" s="263"/>
      <c r="F152" s="263"/>
      <c r="G152" s="263"/>
    </row>
    <row r="153" spans="1:7" x14ac:dyDescent="0.2">
      <c r="A153" s="263"/>
      <c r="B153" s="263"/>
      <c r="C153" s="263"/>
      <c r="D153" s="263"/>
      <c r="E153" s="263"/>
      <c r="F153" s="263"/>
      <c r="G153" s="263"/>
    </row>
    <row r="154" spans="1:7" x14ac:dyDescent="0.2">
      <c r="A154" s="263"/>
      <c r="B154" s="263"/>
      <c r="C154" s="263"/>
      <c r="D154" s="263"/>
      <c r="E154" s="263"/>
      <c r="F154" s="263"/>
      <c r="G154" s="263"/>
    </row>
    <row r="155" spans="1:7" x14ac:dyDescent="0.2">
      <c r="A155" s="263"/>
      <c r="B155" s="263"/>
      <c r="C155" s="263"/>
      <c r="D155" s="263"/>
      <c r="E155" s="263"/>
      <c r="F155" s="263"/>
      <c r="G155" s="263"/>
    </row>
    <row r="156" spans="1:7" x14ac:dyDescent="0.2">
      <c r="A156" s="263"/>
      <c r="B156" s="263"/>
      <c r="C156" s="263"/>
      <c r="D156" s="263"/>
      <c r="E156" s="263"/>
      <c r="F156" s="263"/>
      <c r="G156" s="263"/>
    </row>
    <row r="157" spans="1:7" x14ac:dyDescent="0.2">
      <c r="A157" s="225"/>
      <c r="B157" s="225"/>
      <c r="C157" s="225"/>
      <c r="D157" s="225"/>
      <c r="E157" s="225"/>
      <c r="F157" s="225"/>
      <c r="G157" s="225"/>
    </row>
    <row r="158" spans="1:7" x14ac:dyDescent="0.2">
      <c r="A158" s="225"/>
      <c r="B158" s="225"/>
      <c r="C158" s="225"/>
      <c r="D158" s="225"/>
      <c r="E158" s="225"/>
      <c r="F158" s="225"/>
      <c r="G158" s="225"/>
    </row>
    <row r="159" spans="1:7" x14ac:dyDescent="0.2">
      <c r="A159" s="225"/>
      <c r="B159" s="225"/>
      <c r="C159" s="225"/>
      <c r="D159" s="225"/>
      <c r="E159" s="225"/>
      <c r="F159" s="225"/>
      <c r="G159" s="225"/>
    </row>
    <row r="160" spans="1:7" x14ac:dyDescent="0.2">
      <c r="A160" s="225"/>
      <c r="B160" s="225"/>
      <c r="C160" s="225"/>
      <c r="D160" s="225"/>
      <c r="E160" s="225"/>
      <c r="F160" s="225"/>
      <c r="G160" s="225"/>
    </row>
    <row r="161" spans="1:7" x14ac:dyDescent="0.2">
      <c r="A161" s="225"/>
      <c r="B161" s="225"/>
      <c r="C161" s="225"/>
      <c r="D161" s="225"/>
      <c r="E161" s="225"/>
      <c r="F161" s="225"/>
      <c r="G161" s="225"/>
    </row>
    <row r="162" spans="1:7" x14ac:dyDescent="0.2">
      <c r="A162" s="225"/>
      <c r="B162" s="225"/>
      <c r="C162" s="225"/>
      <c r="D162" s="225"/>
      <c r="E162" s="225"/>
      <c r="F162" s="225"/>
      <c r="G162" s="225"/>
    </row>
    <row r="163" spans="1:7" x14ac:dyDescent="0.2">
      <c r="A163" s="225"/>
      <c r="B163" s="225"/>
      <c r="C163" s="225"/>
      <c r="D163" s="225"/>
      <c r="E163" s="225"/>
      <c r="F163" s="225"/>
      <c r="G163" s="225"/>
    </row>
    <row r="164" spans="1:7" x14ac:dyDescent="0.2">
      <c r="A164" s="225"/>
      <c r="B164" s="225"/>
      <c r="C164" s="225"/>
      <c r="D164" s="225"/>
      <c r="E164" s="225"/>
      <c r="F164" s="225"/>
      <c r="G164" s="225"/>
    </row>
    <row r="165" spans="1:7" ht="15" customHeight="1" x14ac:dyDescent="0.2">
      <c r="A165" s="225"/>
      <c r="B165" s="225"/>
      <c r="C165" s="225"/>
      <c r="D165" s="225"/>
      <c r="E165" s="225"/>
      <c r="F165" s="225"/>
      <c r="G165" s="225"/>
    </row>
    <row r="166" spans="1:7" x14ac:dyDescent="0.2">
      <c r="A166" s="225"/>
      <c r="B166" s="225"/>
      <c r="C166" s="225"/>
      <c r="D166" s="225"/>
      <c r="E166" s="225"/>
      <c r="F166" s="225"/>
      <c r="G166" s="225"/>
    </row>
    <row r="167" spans="1:7" x14ac:dyDescent="0.2">
      <c r="A167" s="225"/>
      <c r="B167" s="225"/>
      <c r="C167" s="225"/>
      <c r="D167" s="225"/>
      <c r="E167" s="225"/>
      <c r="F167" s="225"/>
      <c r="G167" s="225"/>
    </row>
    <row r="168" spans="1:7" x14ac:dyDescent="0.2">
      <c r="A168" s="224" t="s">
        <v>538</v>
      </c>
      <c r="B168" s="225"/>
      <c r="C168" s="225"/>
      <c r="D168" s="225"/>
      <c r="E168" s="225"/>
      <c r="F168" s="225"/>
      <c r="G168" s="225"/>
    </row>
    <row r="169" spans="1:7" x14ac:dyDescent="0.2">
      <c r="A169" s="225"/>
      <c r="B169" s="225"/>
      <c r="C169" s="225"/>
      <c r="D169" s="225"/>
      <c r="E169" s="225"/>
      <c r="F169" s="225"/>
      <c r="G169" s="225"/>
    </row>
    <row r="170" spans="1:7" x14ac:dyDescent="0.2">
      <c r="A170" s="225"/>
      <c r="B170" s="225"/>
      <c r="C170" s="225"/>
      <c r="D170" s="225"/>
      <c r="E170" s="225"/>
      <c r="F170" s="225"/>
      <c r="G170" s="225"/>
    </row>
    <row r="171" spans="1:7" x14ac:dyDescent="0.2">
      <c r="A171" s="225"/>
      <c r="B171" s="225"/>
      <c r="C171" s="225"/>
      <c r="D171" s="225"/>
      <c r="E171" s="225"/>
      <c r="F171" s="225"/>
      <c r="G171" s="225"/>
    </row>
    <row r="172" spans="1:7" x14ac:dyDescent="0.2">
      <c r="A172" s="225"/>
      <c r="B172" s="225"/>
      <c r="C172" s="225"/>
      <c r="D172" s="225"/>
      <c r="E172" s="225"/>
      <c r="F172" s="225"/>
      <c r="G172" s="225"/>
    </row>
    <row r="173" spans="1:7" x14ac:dyDescent="0.2">
      <c r="A173" s="225"/>
      <c r="B173" s="225"/>
      <c r="C173" s="225"/>
      <c r="D173" s="225"/>
      <c r="E173" s="225"/>
      <c r="F173" s="225"/>
      <c r="G173" s="225"/>
    </row>
    <row r="174" spans="1:7" x14ac:dyDescent="0.2">
      <c r="A174" s="225"/>
      <c r="B174" s="225"/>
      <c r="C174" s="225"/>
      <c r="D174" s="225"/>
      <c r="E174" s="225"/>
      <c r="F174" s="225"/>
      <c r="G174" s="225"/>
    </row>
    <row r="175" spans="1:7" x14ac:dyDescent="0.2">
      <c r="A175" s="225"/>
      <c r="B175" s="225"/>
      <c r="C175" s="225"/>
      <c r="D175" s="225"/>
      <c r="E175" s="225"/>
      <c r="F175" s="225"/>
      <c r="G175" s="225"/>
    </row>
    <row r="176" spans="1:7" x14ac:dyDescent="0.2">
      <c r="A176" s="225"/>
      <c r="B176" s="225"/>
      <c r="C176" s="225"/>
      <c r="D176" s="225"/>
      <c r="E176" s="225"/>
      <c r="F176" s="225"/>
      <c r="G176" s="225"/>
    </row>
    <row r="177" spans="1:8" x14ac:dyDescent="0.2">
      <c r="A177" s="225"/>
      <c r="B177" s="225"/>
      <c r="C177" s="225"/>
      <c r="D177" s="225"/>
      <c r="E177" s="225"/>
      <c r="F177" s="225"/>
      <c r="G177" s="225"/>
    </row>
    <row r="178" spans="1:8" x14ac:dyDescent="0.2">
      <c r="A178" s="225"/>
      <c r="B178" s="225"/>
      <c r="C178" s="225"/>
      <c r="D178" s="225"/>
      <c r="E178" s="225"/>
      <c r="F178" s="225"/>
      <c r="G178" s="225"/>
    </row>
    <row r="179" spans="1:8" x14ac:dyDescent="0.2">
      <c r="A179" s="225"/>
      <c r="B179" s="225"/>
      <c r="C179" s="225"/>
      <c r="D179" s="225"/>
      <c r="E179" s="225"/>
      <c r="F179" s="225"/>
      <c r="G179" s="225"/>
    </row>
    <row r="180" spans="1:8" x14ac:dyDescent="0.2">
      <c r="A180" s="225"/>
      <c r="B180" s="225"/>
      <c r="C180" s="225"/>
      <c r="D180" s="225"/>
      <c r="E180" s="225"/>
      <c r="F180" s="225"/>
      <c r="G180" s="225"/>
    </row>
    <row r="181" spans="1:8" x14ac:dyDescent="0.2">
      <c r="A181" s="225"/>
      <c r="B181" s="225"/>
      <c r="C181" s="225"/>
      <c r="D181" s="225"/>
      <c r="E181" s="225"/>
      <c r="F181" s="225"/>
      <c r="G181" s="225"/>
    </row>
    <row r="182" spans="1:8" x14ac:dyDescent="0.2">
      <c r="A182" s="225"/>
      <c r="B182" s="225"/>
      <c r="C182" s="225"/>
      <c r="D182" s="225"/>
      <c r="E182" s="225"/>
      <c r="F182" s="225"/>
      <c r="G182" s="225"/>
    </row>
    <row r="183" spans="1:8" ht="63" customHeight="1" x14ac:dyDescent="0.2">
      <c r="A183" s="225"/>
      <c r="B183" s="225"/>
      <c r="C183" s="225"/>
      <c r="D183" s="225"/>
      <c r="E183" s="225"/>
      <c r="F183" s="225"/>
      <c r="G183" s="225"/>
    </row>
    <row r="184" spans="1:8" x14ac:dyDescent="0.2">
      <c r="A184" s="224" t="s">
        <v>539</v>
      </c>
      <c r="B184" s="225"/>
      <c r="C184" s="225"/>
      <c r="D184" s="225"/>
      <c r="E184" s="225"/>
      <c r="F184" s="225"/>
      <c r="G184" s="225"/>
    </row>
    <row r="185" spans="1:8" x14ac:dyDescent="0.2">
      <c r="A185" s="225"/>
      <c r="B185" s="225"/>
      <c r="C185" s="225"/>
      <c r="D185" s="225"/>
      <c r="E185" s="225"/>
      <c r="F185" s="225"/>
      <c r="G185" s="225"/>
    </row>
    <row r="186" spans="1:8" x14ac:dyDescent="0.2">
      <c r="A186" s="225"/>
      <c r="B186" s="225"/>
      <c r="C186" s="225"/>
      <c r="D186" s="225"/>
      <c r="E186" s="225"/>
      <c r="F186" s="225"/>
      <c r="G186" s="225"/>
    </row>
    <row r="187" spans="1:8" ht="27" customHeight="1" x14ac:dyDescent="0.2">
      <c r="A187" s="225"/>
      <c r="B187" s="225"/>
      <c r="C187" s="225"/>
      <c r="D187" s="225"/>
      <c r="E187" s="225"/>
      <c r="F187" s="225"/>
      <c r="G187" s="225"/>
    </row>
    <row r="188" spans="1:8" ht="15" x14ac:dyDescent="0.25">
      <c r="A188" s="26"/>
      <c r="F188" s="73"/>
      <c r="G188" s="74"/>
    </row>
    <row r="189" spans="1:8" ht="15" x14ac:dyDescent="0.25">
      <c r="A189" s="26"/>
      <c r="F189" s="73"/>
      <c r="G189" s="74"/>
    </row>
    <row r="190" spans="1:8" ht="15.75" thickBot="1" x14ac:dyDescent="0.3">
      <c r="A190" s="39" t="s">
        <v>442</v>
      </c>
      <c r="B190" s="40"/>
      <c r="C190" s="41"/>
      <c r="D190" s="42"/>
      <c r="E190" s="42"/>
      <c r="F190" s="227">
        <v>5870</v>
      </c>
      <c r="G190" s="227"/>
      <c r="H190" s="54">
        <f>SUM(F191,F197,F204,F209)</f>
        <v>5870</v>
      </c>
    </row>
    <row r="191" spans="1:8" ht="15.75" thickTop="1" x14ac:dyDescent="0.25">
      <c r="A191" s="26" t="s">
        <v>89</v>
      </c>
      <c r="F191" s="222">
        <v>50</v>
      </c>
      <c r="G191" s="223"/>
    </row>
    <row r="192" spans="1:8" x14ac:dyDescent="0.2">
      <c r="A192" s="224" t="s">
        <v>443</v>
      </c>
      <c r="B192" s="225"/>
      <c r="C192" s="225"/>
      <c r="D192" s="225"/>
      <c r="E192" s="225"/>
      <c r="F192" s="225"/>
      <c r="G192" s="225"/>
    </row>
    <row r="193" spans="1:7" x14ac:dyDescent="0.2">
      <c r="A193" s="225"/>
      <c r="B193" s="225"/>
      <c r="C193" s="225"/>
      <c r="D193" s="225"/>
      <c r="E193" s="225"/>
      <c r="F193" s="225"/>
      <c r="G193" s="225"/>
    </row>
    <row r="194" spans="1:7" x14ac:dyDescent="0.2">
      <c r="A194" s="225"/>
      <c r="B194" s="225"/>
      <c r="C194" s="225"/>
      <c r="D194" s="225"/>
      <c r="E194" s="225"/>
      <c r="F194" s="225"/>
      <c r="G194" s="225"/>
    </row>
    <row r="195" spans="1:7" x14ac:dyDescent="0.2">
      <c r="A195" s="225"/>
      <c r="B195" s="225"/>
      <c r="C195" s="225"/>
      <c r="D195" s="225"/>
      <c r="E195" s="225"/>
      <c r="F195" s="225"/>
      <c r="G195" s="225"/>
    </row>
    <row r="196" spans="1:7" ht="15" x14ac:dyDescent="0.25">
      <c r="A196" s="26"/>
      <c r="F196" s="73"/>
      <c r="G196" s="74"/>
    </row>
    <row r="197" spans="1:7" ht="15" x14ac:dyDescent="0.25">
      <c r="A197" s="26" t="s">
        <v>277</v>
      </c>
      <c r="F197" s="222">
        <v>190</v>
      </c>
      <c r="G197" s="223"/>
    </row>
    <row r="198" spans="1:7" x14ac:dyDescent="0.2">
      <c r="A198" s="224" t="s">
        <v>444</v>
      </c>
      <c r="B198" s="225"/>
      <c r="C198" s="225"/>
      <c r="D198" s="225"/>
      <c r="E198" s="225"/>
      <c r="F198" s="225"/>
      <c r="G198" s="225"/>
    </row>
    <row r="199" spans="1:7" x14ac:dyDescent="0.2">
      <c r="A199" s="225"/>
      <c r="B199" s="225"/>
      <c r="C199" s="225"/>
      <c r="D199" s="225"/>
      <c r="E199" s="225"/>
      <c r="F199" s="225"/>
      <c r="G199" s="225"/>
    </row>
    <row r="200" spans="1:7" x14ac:dyDescent="0.2">
      <c r="A200" s="225"/>
      <c r="B200" s="225"/>
      <c r="C200" s="225"/>
      <c r="D200" s="225"/>
      <c r="E200" s="225"/>
      <c r="F200" s="225"/>
      <c r="G200" s="225"/>
    </row>
    <row r="201" spans="1:7" x14ac:dyDescent="0.2">
      <c r="A201" s="225"/>
      <c r="B201" s="225"/>
      <c r="C201" s="225"/>
      <c r="D201" s="225"/>
      <c r="E201" s="225"/>
      <c r="F201" s="225"/>
      <c r="G201" s="225"/>
    </row>
    <row r="202" spans="1:7" ht="15" customHeight="1" x14ac:dyDescent="0.2">
      <c r="A202" s="228"/>
      <c r="B202" s="228"/>
      <c r="C202" s="228"/>
      <c r="D202" s="228"/>
      <c r="E202" s="228"/>
      <c r="F202" s="228"/>
      <c r="G202" s="228"/>
    </row>
    <row r="203" spans="1:7" ht="15" x14ac:dyDescent="0.25">
      <c r="A203" s="26"/>
      <c r="F203" s="73"/>
      <c r="G203" s="74"/>
    </row>
    <row r="204" spans="1:7" ht="15" x14ac:dyDescent="0.25">
      <c r="A204" s="26" t="s">
        <v>445</v>
      </c>
      <c r="F204" s="222">
        <v>50</v>
      </c>
      <c r="G204" s="223"/>
    </row>
    <row r="205" spans="1:7" x14ac:dyDescent="0.2">
      <c r="A205" s="224" t="s">
        <v>446</v>
      </c>
      <c r="B205" s="225"/>
      <c r="C205" s="225"/>
      <c r="D205" s="225"/>
      <c r="E205" s="225"/>
      <c r="F205" s="225"/>
      <c r="G205" s="225"/>
    </row>
    <row r="206" spans="1:7" x14ac:dyDescent="0.2">
      <c r="A206" s="225"/>
      <c r="B206" s="225"/>
      <c r="C206" s="225"/>
      <c r="D206" s="225"/>
      <c r="E206" s="225"/>
      <c r="F206" s="225"/>
      <c r="G206" s="225"/>
    </row>
    <row r="207" spans="1:7" x14ac:dyDescent="0.2">
      <c r="A207" s="225"/>
      <c r="B207" s="225"/>
      <c r="C207" s="225"/>
      <c r="D207" s="225"/>
      <c r="E207" s="225"/>
      <c r="F207" s="225"/>
      <c r="G207" s="225"/>
    </row>
    <row r="208" spans="1:7" ht="15" x14ac:dyDescent="0.25">
      <c r="A208" s="26"/>
      <c r="F208" s="73"/>
      <c r="G208" s="74"/>
    </row>
    <row r="209" spans="1:7" ht="15" x14ac:dyDescent="0.25">
      <c r="A209" s="26" t="s">
        <v>69</v>
      </c>
      <c r="F209" s="222">
        <v>5580</v>
      </c>
      <c r="G209" s="223"/>
    </row>
    <row r="210" spans="1:7" x14ac:dyDescent="0.2">
      <c r="A210" s="224" t="s">
        <v>447</v>
      </c>
      <c r="B210" s="225"/>
      <c r="C210" s="225"/>
      <c r="D210" s="225"/>
      <c r="E210" s="225"/>
      <c r="F210" s="225"/>
      <c r="G210" s="225"/>
    </row>
    <row r="211" spans="1:7" x14ac:dyDescent="0.2">
      <c r="A211" s="225"/>
      <c r="B211" s="225"/>
      <c r="C211" s="225"/>
      <c r="D211" s="225"/>
      <c r="E211" s="225"/>
      <c r="F211" s="225"/>
      <c r="G211" s="225"/>
    </row>
    <row r="212" spans="1:7" x14ac:dyDescent="0.2">
      <c r="A212" s="225"/>
      <c r="B212" s="225"/>
      <c r="C212" s="225"/>
      <c r="D212" s="225"/>
      <c r="E212" s="225"/>
      <c r="F212" s="225"/>
      <c r="G212" s="225"/>
    </row>
    <row r="213" spans="1:7" x14ac:dyDescent="0.2">
      <c r="A213" s="228"/>
      <c r="B213" s="228"/>
      <c r="C213" s="228"/>
      <c r="D213" s="228"/>
      <c r="E213" s="228"/>
      <c r="F213" s="228"/>
      <c r="G213" s="228"/>
    </row>
    <row r="214" spans="1:7" x14ac:dyDescent="0.2">
      <c r="A214" s="228"/>
      <c r="B214" s="228"/>
      <c r="C214" s="228"/>
      <c r="D214" s="228"/>
      <c r="E214" s="228"/>
      <c r="F214" s="228"/>
      <c r="G214" s="228"/>
    </row>
    <row r="215" spans="1:7" x14ac:dyDescent="0.2">
      <c r="A215" s="228"/>
      <c r="B215" s="228"/>
      <c r="C215" s="228"/>
      <c r="D215" s="228"/>
      <c r="E215" s="228"/>
      <c r="F215" s="228"/>
      <c r="G215" s="228"/>
    </row>
    <row r="216" spans="1:7" x14ac:dyDescent="0.2">
      <c r="A216" s="228"/>
      <c r="B216" s="228"/>
      <c r="C216" s="228"/>
      <c r="D216" s="228"/>
      <c r="E216" s="228"/>
      <c r="F216" s="228"/>
      <c r="G216" s="228"/>
    </row>
    <row r="217" spans="1:7" x14ac:dyDescent="0.2">
      <c r="A217" s="228"/>
      <c r="B217" s="228"/>
      <c r="C217" s="228"/>
      <c r="D217" s="228"/>
      <c r="E217" s="228"/>
      <c r="F217" s="228"/>
      <c r="G217" s="228"/>
    </row>
    <row r="218" spans="1:7" ht="15" x14ac:dyDescent="0.25">
      <c r="A218" s="26"/>
      <c r="F218" s="73"/>
      <c r="G218" s="74"/>
    </row>
    <row r="219" spans="1:7" ht="15" x14ac:dyDescent="0.25">
      <c r="A219" s="26"/>
      <c r="F219" s="73"/>
      <c r="G219" s="74"/>
    </row>
    <row r="220" spans="1:7" ht="15" x14ac:dyDescent="0.25">
      <c r="A220" s="26"/>
      <c r="F220" s="202"/>
      <c r="G220" s="203"/>
    </row>
    <row r="221" spans="1:7" ht="15" x14ac:dyDescent="0.25">
      <c r="A221" s="26"/>
      <c r="F221" s="202"/>
      <c r="G221" s="203"/>
    </row>
    <row r="222" spans="1:7" ht="15" x14ac:dyDescent="0.25">
      <c r="A222" s="26"/>
      <c r="F222" s="202"/>
      <c r="G222" s="203"/>
    </row>
    <row r="223" spans="1:7" ht="15" x14ac:dyDescent="0.25">
      <c r="A223" s="26"/>
      <c r="F223" s="202"/>
      <c r="G223" s="203"/>
    </row>
    <row r="224" spans="1:7" ht="15" x14ac:dyDescent="0.25">
      <c r="A224" s="26"/>
      <c r="F224" s="202"/>
      <c r="G224" s="203"/>
    </row>
    <row r="225" spans="1:8" ht="31.5" customHeight="1" thickBot="1" x14ac:dyDescent="0.3">
      <c r="A225" s="236" t="s">
        <v>448</v>
      </c>
      <c r="B225" s="237"/>
      <c r="C225" s="237"/>
      <c r="D225" s="237"/>
      <c r="E225" s="237"/>
      <c r="F225" s="227">
        <v>22500</v>
      </c>
      <c r="G225" s="227"/>
      <c r="H225" s="54">
        <f>SUM(F227,F233)</f>
        <v>22500</v>
      </c>
    </row>
    <row r="226" spans="1:8" ht="15" thickTop="1" x14ac:dyDescent="0.2">
      <c r="A226" s="266" t="s">
        <v>428</v>
      </c>
      <c r="B226" s="267"/>
      <c r="C226" s="267"/>
      <c r="D226" s="267"/>
      <c r="E226" s="267"/>
      <c r="F226" s="1"/>
    </row>
    <row r="227" spans="1:8" ht="15" x14ac:dyDescent="0.25">
      <c r="A227" s="26" t="s">
        <v>95</v>
      </c>
      <c r="F227" s="222">
        <v>22000</v>
      </c>
      <c r="G227" s="223"/>
    </row>
    <row r="228" spans="1:8" x14ac:dyDescent="0.2">
      <c r="A228" s="224" t="s">
        <v>540</v>
      </c>
      <c r="B228" s="225"/>
      <c r="C228" s="225"/>
      <c r="D228" s="225"/>
      <c r="E228" s="225"/>
      <c r="F228" s="225"/>
      <c r="G228" s="225"/>
    </row>
    <row r="229" spans="1:8" x14ac:dyDescent="0.2">
      <c r="A229" s="225"/>
      <c r="B229" s="225"/>
      <c r="C229" s="225"/>
      <c r="D229" s="225"/>
      <c r="E229" s="225"/>
      <c r="F229" s="225"/>
      <c r="G229" s="225"/>
    </row>
    <row r="230" spans="1:8" x14ac:dyDescent="0.2">
      <c r="A230" s="225"/>
      <c r="B230" s="225"/>
      <c r="C230" s="225"/>
      <c r="D230" s="225"/>
      <c r="E230" s="225"/>
      <c r="F230" s="225"/>
      <c r="G230" s="225"/>
    </row>
    <row r="231" spans="1:8" x14ac:dyDescent="0.2">
      <c r="A231" s="225"/>
      <c r="B231" s="225"/>
      <c r="C231" s="225"/>
      <c r="D231" s="225"/>
      <c r="E231" s="225"/>
      <c r="F231" s="225"/>
      <c r="G231" s="225"/>
    </row>
    <row r="232" spans="1:8" ht="15" x14ac:dyDescent="0.25">
      <c r="A232" s="26"/>
      <c r="F232" s="73"/>
      <c r="G232" s="74"/>
    </row>
    <row r="233" spans="1:8" ht="15" x14ac:dyDescent="0.25">
      <c r="A233" s="26" t="s">
        <v>95</v>
      </c>
      <c r="F233" s="222">
        <v>500</v>
      </c>
      <c r="G233" s="223"/>
    </row>
    <row r="234" spans="1:8" x14ac:dyDescent="0.2">
      <c r="A234" s="224" t="s">
        <v>449</v>
      </c>
      <c r="B234" s="225"/>
      <c r="C234" s="225"/>
      <c r="D234" s="225"/>
      <c r="E234" s="225"/>
      <c r="F234" s="225"/>
      <c r="G234" s="225"/>
    </row>
    <row r="235" spans="1:8" x14ac:dyDescent="0.2">
      <c r="A235" s="225"/>
      <c r="B235" s="225"/>
      <c r="C235" s="225"/>
      <c r="D235" s="225"/>
      <c r="E235" s="225"/>
      <c r="F235" s="225"/>
      <c r="G235" s="225"/>
    </row>
    <row r="236" spans="1:8" x14ac:dyDescent="0.2">
      <c r="A236" s="225"/>
      <c r="B236" s="225"/>
      <c r="C236" s="225"/>
      <c r="D236" s="225"/>
      <c r="E236" s="225"/>
      <c r="F236" s="225"/>
      <c r="G236" s="225"/>
    </row>
    <row r="237" spans="1:8" x14ac:dyDescent="0.2">
      <c r="A237" s="225"/>
      <c r="B237" s="225"/>
      <c r="C237" s="225"/>
      <c r="D237" s="225"/>
      <c r="E237" s="225"/>
      <c r="F237" s="225"/>
      <c r="G237" s="225"/>
    </row>
    <row r="238" spans="1:8" ht="15" x14ac:dyDescent="0.25">
      <c r="A238" s="26"/>
      <c r="F238" s="73"/>
      <c r="G238" s="74"/>
    </row>
    <row r="239" spans="1:8" ht="15" x14ac:dyDescent="0.25">
      <c r="A239" s="26"/>
      <c r="F239" s="73"/>
      <c r="G239" s="74"/>
    </row>
    <row r="240" spans="1:8" ht="17.25" customHeight="1" thickBot="1" x14ac:dyDescent="0.3">
      <c r="A240" s="39" t="s">
        <v>450</v>
      </c>
      <c r="B240" s="40"/>
      <c r="C240" s="41"/>
      <c r="D240" s="42"/>
      <c r="E240" s="42"/>
      <c r="F240" s="227">
        <v>856</v>
      </c>
      <c r="G240" s="227"/>
      <c r="H240" s="54">
        <v>856</v>
      </c>
    </row>
    <row r="241" spans="1:7" ht="15.75" thickTop="1" x14ac:dyDescent="0.25">
      <c r="A241" s="26" t="s">
        <v>25</v>
      </c>
      <c r="F241" s="222">
        <v>856</v>
      </c>
      <c r="G241" s="223"/>
    </row>
    <row r="242" spans="1:7" x14ac:dyDescent="0.2">
      <c r="A242" s="224" t="s">
        <v>451</v>
      </c>
      <c r="B242" s="225"/>
      <c r="C242" s="225"/>
      <c r="D242" s="225"/>
      <c r="E242" s="225"/>
      <c r="F242" s="225"/>
      <c r="G242" s="225"/>
    </row>
    <row r="243" spans="1:7" x14ac:dyDescent="0.2">
      <c r="A243" s="225"/>
      <c r="B243" s="225"/>
      <c r="C243" s="225"/>
      <c r="D243" s="225"/>
      <c r="E243" s="225"/>
      <c r="F243" s="225"/>
      <c r="G243" s="225"/>
    </row>
    <row r="244" spans="1:7" x14ac:dyDescent="0.2">
      <c r="A244" s="225"/>
      <c r="B244" s="225"/>
      <c r="C244" s="225"/>
      <c r="D244" s="225"/>
      <c r="E244" s="225"/>
      <c r="F244" s="225"/>
      <c r="G244" s="225"/>
    </row>
    <row r="245" spans="1:7" x14ac:dyDescent="0.2">
      <c r="A245" s="225"/>
      <c r="B245" s="225"/>
      <c r="C245" s="225"/>
      <c r="D245" s="225"/>
      <c r="E245" s="225"/>
      <c r="F245" s="225"/>
      <c r="G245" s="225"/>
    </row>
    <row r="246" spans="1:7" x14ac:dyDescent="0.2">
      <c r="A246" s="225"/>
      <c r="B246" s="225"/>
      <c r="C246" s="225"/>
      <c r="D246" s="225"/>
      <c r="E246" s="225"/>
      <c r="F246" s="225"/>
      <c r="G246" s="225"/>
    </row>
    <row r="247" spans="1:7" x14ac:dyDescent="0.2">
      <c r="A247" s="225"/>
      <c r="B247" s="225"/>
      <c r="C247" s="225"/>
      <c r="D247" s="225"/>
      <c r="E247" s="225"/>
      <c r="F247" s="225"/>
      <c r="G247" s="225"/>
    </row>
    <row r="248" spans="1:7" x14ac:dyDescent="0.2">
      <c r="A248" s="225"/>
      <c r="B248" s="225"/>
      <c r="C248" s="225"/>
      <c r="D248" s="225"/>
      <c r="E248" s="225"/>
      <c r="F248" s="225"/>
      <c r="G248" s="225"/>
    </row>
    <row r="249" spans="1:7" x14ac:dyDescent="0.2">
      <c r="A249" s="225"/>
      <c r="B249" s="225"/>
      <c r="C249" s="225"/>
      <c r="D249" s="225"/>
      <c r="E249" s="225"/>
      <c r="F249" s="225"/>
      <c r="G249" s="225"/>
    </row>
    <row r="250" spans="1:7" x14ac:dyDescent="0.2">
      <c r="A250" s="225"/>
      <c r="B250" s="225"/>
      <c r="C250" s="225"/>
      <c r="D250" s="225"/>
      <c r="E250" s="225"/>
      <c r="F250" s="225"/>
      <c r="G250" s="225"/>
    </row>
    <row r="251" spans="1:7" x14ac:dyDescent="0.2">
      <c r="A251" s="225"/>
      <c r="B251" s="225"/>
      <c r="C251" s="225"/>
      <c r="D251" s="225"/>
      <c r="E251" s="225"/>
      <c r="F251" s="225"/>
      <c r="G251" s="225"/>
    </row>
    <row r="252" spans="1:7" x14ac:dyDescent="0.2">
      <c r="A252" s="225"/>
      <c r="B252" s="225"/>
      <c r="C252" s="225"/>
      <c r="D252" s="225"/>
      <c r="E252" s="225"/>
      <c r="F252" s="225"/>
      <c r="G252" s="225"/>
    </row>
    <row r="253" spans="1:7" x14ac:dyDescent="0.2">
      <c r="A253" s="225"/>
      <c r="B253" s="225"/>
      <c r="C253" s="225"/>
      <c r="D253" s="225"/>
      <c r="E253" s="225"/>
      <c r="F253" s="225"/>
      <c r="G253" s="225"/>
    </row>
    <row r="254" spans="1:7" x14ac:dyDescent="0.2">
      <c r="A254" s="225"/>
      <c r="B254" s="225"/>
      <c r="C254" s="225"/>
      <c r="D254" s="225"/>
      <c r="E254" s="225"/>
      <c r="F254" s="225"/>
      <c r="G254" s="225"/>
    </row>
    <row r="255" spans="1:7" x14ac:dyDescent="0.2">
      <c r="A255" s="225"/>
      <c r="B255" s="225"/>
      <c r="C255" s="225"/>
      <c r="D255" s="225"/>
      <c r="E255" s="225"/>
      <c r="F255" s="225"/>
      <c r="G255" s="225"/>
    </row>
    <row r="256" spans="1:7" x14ac:dyDescent="0.2">
      <c r="A256" s="225"/>
      <c r="B256" s="225"/>
      <c r="C256" s="225"/>
      <c r="D256" s="225"/>
      <c r="E256" s="225"/>
      <c r="F256" s="225"/>
      <c r="G256" s="225"/>
    </row>
    <row r="257" spans="1:12" ht="15" x14ac:dyDescent="0.25">
      <c r="A257" s="26"/>
      <c r="F257" s="73"/>
      <c r="G257" s="74"/>
    </row>
    <row r="258" spans="1:12" ht="15" x14ac:dyDescent="0.25">
      <c r="A258" s="26"/>
      <c r="F258" s="73"/>
      <c r="G258" s="74"/>
    </row>
    <row r="259" spans="1:12" ht="17.25" customHeight="1" thickBot="1" x14ac:dyDescent="0.3">
      <c r="A259" s="39" t="s">
        <v>452</v>
      </c>
      <c r="B259" s="40"/>
      <c r="C259" s="41"/>
      <c r="D259" s="42"/>
      <c r="E259" s="42"/>
      <c r="F259" s="227">
        <v>1627</v>
      </c>
      <c r="G259" s="227"/>
      <c r="H259" s="54">
        <f>SUM(F260)</f>
        <v>1627</v>
      </c>
    </row>
    <row r="260" spans="1:12" ht="15.75" thickTop="1" x14ac:dyDescent="0.25">
      <c r="A260" s="26" t="s">
        <v>453</v>
      </c>
      <c r="F260" s="222">
        <v>1627</v>
      </c>
      <c r="G260" s="223"/>
    </row>
    <row r="261" spans="1:12" x14ac:dyDescent="0.2">
      <c r="A261" s="224" t="s">
        <v>454</v>
      </c>
      <c r="B261" s="225"/>
      <c r="C261" s="225"/>
      <c r="D261" s="225"/>
      <c r="E261" s="225"/>
      <c r="F261" s="225"/>
      <c r="G261" s="225"/>
    </row>
    <row r="262" spans="1:12" x14ac:dyDescent="0.2">
      <c r="A262" s="225"/>
      <c r="B262" s="225"/>
      <c r="C262" s="225"/>
      <c r="D262" s="225"/>
      <c r="E262" s="225"/>
      <c r="F262" s="225"/>
      <c r="G262" s="225"/>
    </row>
    <row r="263" spans="1:12" x14ac:dyDescent="0.2">
      <c r="A263" s="225"/>
      <c r="B263" s="225"/>
      <c r="C263" s="225"/>
      <c r="D263" s="225"/>
      <c r="E263" s="225"/>
      <c r="F263" s="225"/>
      <c r="G263" s="225"/>
    </row>
    <row r="264" spans="1:12" x14ac:dyDescent="0.2">
      <c r="A264" s="225"/>
      <c r="B264" s="225"/>
      <c r="C264" s="225"/>
      <c r="D264" s="225"/>
      <c r="E264" s="225"/>
      <c r="F264" s="225"/>
      <c r="G264" s="225"/>
    </row>
    <row r="265" spans="1:12" x14ac:dyDescent="0.2">
      <c r="A265" s="225"/>
      <c r="B265" s="225"/>
      <c r="C265" s="225"/>
      <c r="D265" s="225"/>
      <c r="E265" s="225"/>
      <c r="F265" s="225"/>
      <c r="G265" s="225"/>
    </row>
    <row r="266" spans="1:12" x14ac:dyDescent="0.2">
      <c r="A266" s="225"/>
      <c r="B266" s="225"/>
      <c r="C266" s="225"/>
      <c r="D266" s="225"/>
      <c r="E266" s="225"/>
      <c r="F266" s="225"/>
      <c r="G266" s="225"/>
    </row>
    <row r="267" spans="1:12" x14ac:dyDescent="0.2">
      <c r="A267" s="225"/>
      <c r="B267" s="225"/>
      <c r="C267" s="225"/>
      <c r="D267" s="225"/>
      <c r="E267" s="225"/>
      <c r="F267" s="225"/>
      <c r="G267" s="225"/>
    </row>
    <row r="268" spans="1:12" x14ac:dyDescent="0.2">
      <c r="A268" s="225"/>
      <c r="B268" s="225"/>
      <c r="C268" s="225"/>
      <c r="D268" s="225"/>
      <c r="E268" s="225"/>
      <c r="F268" s="225"/>
      <c r="G268" s="225"/>
    </row>
    <row r="269" spans="1:12" x14ac:dyDescent="0.2">
      <c r="A269" s="225"/>
      <c r="B269" s="225"/>
      <c r="C269" s="225"/>
      <c r="D269" s="225"/>
      <c r="E269" s="225"/>
      <c r="F269" s="225"/>
      <c r="G269" s="225"/>
    </row>
    <row r="270" spans="1:12" x14ac:dyDescent="0.2">
      <c r="A270" s="225"/>
      <c r="B270" s="225"/>
      <c r="C270" s="225"/>
      <c r="D270" s="225"/>
      <c r="E270" s="225"/>
      <c r="F270" s="225"/>
      <c r="G270" s="225"/>
    </row>
    <row r="271" spans="1:12" ht="30.75" customHeight="1" x14ac:dyDescent="0.2">
      <c r="A271" s="225"/>
      <c r="B271" s="225"/>
      <c r="C271" s="225"/>
      <c r="D271" s="225"/>
      <c r="E271" s="225"/>
      <c r="F271" s="225"/>
      <c r="G271" s="225"/>
    </row>
    <row r="272" spans="1:12" customFormat="1" ht="17.25" customHeight="1" x14ac:dyDescent="0.25">
      <c r="B272" s="34"/>
      <c r="C272" s="84"/>
      <c r="D272" s="84"/>
      <c r="E272" s="84"/>
      <c r="F272" s="84"/>
      <c r="G272" s="84"/>
      <c r="H272" s="84"/>
      <c r="I272" s="84"/>
      <c r="J272" s="84"/>
      <c r="K272" s="84"/>
      <c r="L272" s="33"/>
    </row>
  </sheetData>
  <mergeCells count="58">
    <mergeCell ref="A67:G76"/>
    <mergeCell ref="A35:G36"/>
    <mergeCell ref="F259:G259"/>
    <mergeCell ref="A26:G30"/>
    <mergeCell ref="F33:G33"/>
    <mergeCell ref="F34:G34"/>
    <mergeCell ref="F39:G39"/>
    <mergeCell ref="F40:G40"/>
    <mergeCell ref="A226:E226"/>
    <mergeCell ref="A184:G187"/>
    <mergeCell ref="F190:G190"/>
    <mergeCell ref="F191:G191"/>
    <mergeCell ref="A192:G195"/>
    <mergeCell ref="F197:G197"/>
    <mergeCell ref="F55:G55"/>
    <mergeCell ref="F56:G56"/>
    <mergeCell ref="A57:G66"/>
    <mergeCell ref="A151:G167"/>
    <mergeCell ref="A168:G183"/>
    <mergeCell ref="F1:G1"/>
    <mergeCell ref="A21:C21"/>
    <mergeCell ref="F24:G24"/>
    <mergeCell ref="F25:G25"/>
    <mergeCell ref="A41:G52"/>
    <mergeCell ref="F90:G90"/>
    <mergeCell ref="F91:G91"/>
    <mergeCell ref="A92:G107"/>
    <mergeCell ref="F77:G77"/>
    <mergeCell ref="A78:G83"/>
    <mergeCell ref="F85:G85"/>
    <mergeCell ref="A86:G88"/>
    <mergeCell ref="F109:G109"/>
    <mergeCell ref="F110:G110"/>
    <mergeCell ref="A111:G113"/>
    <mergeCell ref="A115:G117"/>
    <mergeCell ref="F119:G119"/>
    <mergeCell ref="F142:G142"/>
    <mergeCell ref="A143:G149"/>
    <mergeCell ref="F120:G120"/>
    <mergeCell ref="A121:G127"/>
    <mergeCell ref="F129:G129"/>
    <mergeCell ref="A130:G140"/>
    <mergeCell ref="A261:G271"/>
    <mergeCell ref="F260:G260"/>
    <mergeCell ref="A198:G202"/>
    <mergeCell ref="F204:G204"/>
    <mergeCell ref="A205:G207"/>
    <mergeCell ref="A210:G217"/>
    <mergeCell ref="F209:G209"/>
    <mergeCell ref="A225:E225"/>
    <mergeCell ref="F225:G225"/>
    <mergeCell ref="F227:G227"/>
    <mergeCell ref="A228:G231"/>
    <mergeCell ref="A234:G237"/>
    <mergeCell ref="F233:G233"/>
    <mergeCell ref="F240:G240"/>
    <mergeCell ref="F241:G241"/>
    <mergeCell ref="A242:G256"/>
  </mergeCells>
  <pageMargins left="0.70866141732283472" right="0.70866141732283472" top="0.78740157480314965" bottom="0.78740157480314965" header="0.31496062992125984" footer="0.31496062992125984"/>
  <pageSetup paperSize="9" scale="66" firstPageNumber="40" orientation="portrait" useFirstPageNumber="1" r:id="rId1"/>
  <headerFooter>
    <oddFooter>&amp;L&amp;"-,Kurzíva"Zastupitelstvo Olomouckého kraje 21-12-2012
6. - Rozpočet Olomouckého kraje 2013 - návrh rozpočtu 
Příloha č. 3a): Výdaje odborů (kanceláří)&amp;R&amp;"-,Kurzíva"Strana &amp;P (celkem 118)</oddFooter>
  </headerFooter>
  <colBreaks count="1" manualBreakCount="1">
    <brk id="1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18</vt:i4>
      </vt:variant>
    </vt:vector>
  </HeadingPairs>
  <TitlesOfParts>
    <vt:vector size="36" baseType="lpstr">
      <vt:lpstr>celkem</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'01'!Oblast_tisku</vt:lpstr>
      <vt:lpstr>'02'!Oblast_tisku</vt:lpstr>
      <vt:lpstr>'03'!Oblast_tisku</vt:lpstr>
      <vt:lpstr>'04'!Oblast_tisku</vt:lpstr>
      <vt:lpstr>'05'!Oblast_tisku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'15'!Oblast_tisku</vt:lpstr>
      <vt:lpstr>'16'!Oblast_tisku</vt:lpstr>
      <vt:lpstr>'17'!Oblast_tisku</vt:lpstr>
      <vt:lpstr>celkem!Oblast_tisku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Dresslerová Veronika</cp:lastModifiedBy>
  <cp:lastPrinted>2012-12-04T12:48:14Z</cp:lastPrinted>
  <dcterms:created xsi:type="dcterms:W3CDTF">2012-11-27T11:19:48Z</dcterms:created>
  <dcterms:modified xsi:type="dcterms:W3CDTF">2013-01-07T08:52:04Z</dcterms:modified>
</cp:coreProperties>
</file>