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0860" windowHeight="5130" activeTab="0"/>
  </bookViews>
  <sheets>
    <sheet name="List1" sheetId="1" r:id="rId1"/>
  </sheets>
  <definedNames>
    <definedName name="_xlnm.Print_Area" localSheetId="0">'List1'!$A$1:$H$221</definedName>
  </definedNames>
  <calcPr fullCalcOnLoad="1"/>
</workbook>
</file>

<file path=xl/sharedStrings.xml><?xml version="1.0" encoding="utf-8"?>
<sst xmlns="http://schemas.openxmlformats.org/spreadsheetml/2006/main" count="333" uniqueCount="144">
  <si>
    <t xml:space="preserve">druh dotace </t>
  </si>
  <si>
    <t>UZ</t>
  </si>
  <si>
    <t>vráceno do SR</t>
  </si>
  <si>
    <t>Soukromé školy</t>
  </si>
  <si>
    <t>Celkem</t>
  </si>
  <si>
    <t>Finanční vypořádání s Ministerstvem zemědělství</t>
  </si>
  <si>
    <t>Finanční vypořádání s Ministerstvem financí</t>
  </si>
  <si>
    <t>Finanční vypořádání s Ministerstvem školství, mládeže a tělovýchovy</t>
  </si>
  <si>
    <t>Projekty romské komunity</t>
  </si>
  <si>
    <t>vráceno v průběhu roku MŠMT</t>
  </si>
  <si>
    <t>vráceno v průběhu roku MF</t>
  </si>
  <si>
    <t>Kulturní aktivity</t>
  </si>
  <si>
    <t>vráceno v průběhu roku MK</t>
  </si>
  <si>
    <t>Finanční vypořádání s Ministerstvem životního prostředí</t>
  </si>
  <si>
    <t>vráceno v průběhu roku MŽP</t>
  </si>
  <si>
    <t>C e l k e m</t>
  </si>
  <si>
    <t>a) Olomoucký kraj</t>
  </si>
  <si>
    <t>b) Obce Olomouckého kraje</t>
  </si>
  <si>
    <t>Na účet Olomouckého kraje byly ze státního rozpočtu poskytnuty účelové dotace :</t>
  </si>
  <si>
    <t>Účelové dotace poskytnuté obcím Olomouckého kraje ze státního rozpočtu:</t>
  </si>
  <si>
    <t>Finanční vypořádání s Ministerstvem práce a sociálních věcí</t>
  </si>
  <si>
    <t>vráceno v průběhu roku MPSV</t>
  </si>
  <si>
    <t>Finanční vypořádání s Úřadem vlády</t>
  </si>
  <si>
    <t>vráceno v průběhu roku ÚV</t>
  </si>
  <si>
    <t>Finanční vypořádání s Ministerstvem vnitra</t>
  </si>
  <si>
    <t>vráceno v průběhu roku MV</t>
  </si>
  <si>
    <t>Podpora koordinátorů romských poradců</t>
  </si>
  <si>
    <t>04001</t>
  </si>
  <si>
    <t>Ministerstvo financí</t>
  </si>
  <si>
    <t>Podpora terénní sociální práce</t>
  </si>
  <si>
    <t>Příspěvek poskytovatelům sociálních služeb (UZ 13305) byl určen pro příspěvkové organizace OK, příspěvkové organizace obcí, obce, nest. neziskové a jiné organizace</t>
  </si>
  <si>
    <t>Dotace zoologickým zahradám</t>
  </si>
  <si>
    <t>Finanční vypořádání s Ministerstvem dopravy</t>
  </si>
  <si>
    <t>vráceno v průběhu roku MD</t>
  </si>
  <si>
    <t>27355</t>
  </si>
  <si>
    <t>Program prevence kriminality</t>
  </si>
  <si>
    <t>Finanční vypořádání s Ministerstvem zdravotnictví</t>
  </si>
  <si>
    <t>Zůstatky na účtu OK:</t>
  </si>
  <si>
    <t>UZ 13307 Transfery na st. příspěvek-okamž. pomoc</t>
  </si>
  <si>
    <t xml:space="preserve">Vratky do SR: </t>
  </si>
  <si>
    <t>Ministerstvo práce a soc. věcí</t>
  </si>
  <si>
    <t>Vratky do SR:</t>
  </si>
  <si>
    <t xml:space="preserve"> </t>
  </si>
  <si>
    <t>Transfery na SP zřiz. zařízení pro děti vyžadující okamžitou pomoc</t>
  </si>
  <si>
    <t xml:space="preserve">Soutěže </t>
  </si>
  <si>
    <t>Přímé náklady na vzdělávání</t>
  </si>
  <si>
    <t>29015</t>
  </si>
  <si>
    <t xml:space="preserve">b) Obce Olomouckého kraje </t>
  </si>
  <si>
    <t>Příspěvek na výkon soc. práce</t>
  </si>
  <si>
    <t>Neinv. nedávkové transfery - soc. služby</t>
  </si>
  <si>
    <t>UZ 13015 Příspěvek na výkon soc. práce</t>
  </si>
  <si>
    <t>Spolupráce s franc., vlámskými a španělskými školami</t>
  </si>
  <si>
    <t>Dotace dvojjazyč. gymnáziím s výukou franc.</t>
  </si>
  <si>
    <t>Veřejné informační služby knihoven - neinv.</t>
  </si>
  <si>
    <t>Dotace pro JSDH obcí</t>
  </si>
  <si>
    <t>Veřejné informační služby knihoven - inv.</t>
  </si>
  <si>
    <t>Dotace pro Moravskou filharmonii a Moravské divadlo Olomouc</t>
  </si>
  <si>
    <t>Příspěvek na ekolog. a k přírodě šetrné technologie</t>
  </si>
  <si>
    <t xml:space="preserve">UZ 13013 "OP Zaměstnanost" se vypořádává až po ukončení projektu </t>
  </si>
  <si>
    <t>UZ 33063  "OP Výzkum, vývoj a vzdělávání"  se vypořádává až po ukončení projektu</t>
  </si>
  <si>
    <t>Ministerstvo školství, mládeže a tělovýchovy</t>
  </si>
  <si>
    <t>Centra odborné přípravy</t>
  </si>
  <si>
    <t>29501</t>
  </si>
  <si>
    <t>Protiradonová opatření</t>
  </si>
  <si>
    <t>Ministerstvo vnitra</t>
  </si>
  <si>
    <t>Ministerstvo kultury</t>
  </si>
  <si>
    <t>04428</t>
  </si>
  <si>
    <t>Ministerstvo zdravotnictví</t>
  </si>
  <si>
    <t>a) Obce Olomouckého kraje</t>
  </si>
  <si>
    <t>vráceno v průběhu roku MZE</t>
  </si>
  <si>
    <t>Finanční vypořádání s Ministerstvem kultury</t>
  </si>
  <si>
    <t>ISO II/D preventivní ochrana - neinv.</t>
  </si>
  <si>
    <t>Podpora standardizovaných veř. služeb muzeí a galerií</t>
  </si>
  <si>
    <t>Financování připravenosti poskytovatele zdrav.</t>
  </si>
  <si>
    <t>záchranné služby na řešení mimořádných událostí</t>
  </si>
  <si>
    <t>Přímé náklady na vzdělávání - sportovní gymnázia</t>
  </si>
  <si>
    <t>ISO II/C výkupy předmětů kulturní hodnoty - inv.</t>
  </si>
  <si>
    <t>Integrace cizinců</t>
  </si>
  <si>
    <t>vráceno v průběhu roku MZDR</t>
  </si>
  <si>
    <t>Národní plán obnovy - neinvestice</t>
  </si>
  <si>
    <t>29031</t>
  </si>
  <si>
    <t>Veřejné informační služby knihoven - neinvestice</t>
  </si>
  <si>
    <t>Příspěvek na výkon sociální práce</t>
  </si>
  <si>
    <t>Národní plán obnovy - doučování</t>
  </si>
  <si>
    <t>Národní plán obnovy - digitální učební pomůcky</t>
  </si>
  <si>
    <t>Národní plán obnovy - prevence digitální propasti</t>
  </si>
  <si>
    <t>Program sociální prevence a prevence kriminality</t>
  </si>
  <si>
    <t>UZ 98008  Volba prezidenta ČR - přípravná fáze</t>
  </si>
  <si>
    <t>11. Vyúčtování finančních vztahů ke státnímu rozpočtu za rok 2023</t>
  </si>
  <si>
    <t>poskytnuto                         k 31.12.2023</t>
  </si>
  <si>
    <t>použito                               k 31.12.2023</t>
  </si>
  <si>
    <t>zůstatek na účtě Olomouckého kraje k 31.12.2023</t>
  </si>
  <si>
    <t>poukázáno od příspěvkových organizací v roce 2024</t>
  </si>
  <si>
    <t>poukázáno od obcí  v roce 2024</t>
  </si>
  <si>
    <t>poukázáno od příspěvkových orgranizací v roce 2024</t>
  </si>
  <si>
    <t>poukázáno od obcí    v roce 2024</t>
  </si>
  <si>
    <t>poukázáno od příspěvkových  orgranizací, obcí      v roce 2024</t>
  </si>
  <si>
    <t>poukázáno od obcí v roce 2024</t>
  </si>
  <si>
    <t>poukázáno od obcí   v roce 2024</t>
  </si>
  <si>
    <t>poukázáno od dopravců v roce 2024</t>
  </si>
  <si>
    <t>poukázáno od příspěvkových organizací, obcí        v roce 2024</t>
  </si>
  <si>
    <t>UZ 98074 Volby do zastupitelstev obce</t>
  </si>
  <si>
    <t>Kompenzace veřejných služeb ve veřejné železniční osobní dopravě v roce 2023</t>
  </si>
  <si>
    <t>Kompenzace nadinflační výše ceny za dopravní cestu v roce 2023</t>
  </si>
  <si>
    <t>UZ 14032  Program prevence kriminality</t>
  </si>
  <si>
    <t>ZZSOK - transportní izolační prostředky - 2022</t>
  </si>
  <si>
    <t>Příspěvek na podporu ohrožených druhů zvířat</t>
  </si>
  <si>
    <t>29096</t>
  </si>
  <si>
    <t>Podpora expozičních a výstavních projektů</t>
  </si>
  <si>
    <t xml:space="preserve">Národní plán obnovy - investice </t>
  </si>
  <si>
    <t>UZ 33092  "OP JAK"  se vypořádává až po ukončení projektu</t>
  </si>
  <si>
    <t>Provázející učitelé ve školách - pokusné ověřování</t>
  </si>
  <si>
    <t>Ukrajinský asistent pedagoga ve školách</t>
  </si>
  <si>
    <t>UZ 33093  "Národní plán obnovy"  se vypořádává až po ukončení projektu</t>
  </si>
  <si>
    <t>UZ 33155  Soukromé školy</t>
  </si>
  <si>
    <t>Ministerstvo dopravy</t>
  </si>
  <si>
    <t>Obec přátelská rodině a seniorům</t>
  </si>
  <si>
    <t>Dotace na rozvoj obce a na úhradu pobytu oprávněné osoby v zařízení soc.služeb</t>
  </si>
  <si>
    <t>Finanční vypořádání s Agenturou ochrany přírody a krajiny</t>
  </si>
  <si>
    <t>Národní plán obnovy</t>
  </si>
  <si>
    <t>UZ 33063 a 33982 "OP Výzkum, vývoj a vzdělávání"  se vypořádává až po ukončení projektu</t>
  </si>
  <si>
    <t>Podpora integrace romské menšiny</t>
  </si>
  <si>
    <t>Podpora nadaných žáků zákl. a stř. škol</t>
  </si>
  <si>
    <t xml:space="preserve">UZ 13021 "OP Zaměstnanost plus" se vypořádává až po ukončení projektu </t>
  </si>
  <si>
    <t>Finanční vypořádání s Ministerstvem průmyslu a obchodu</t>
  </si>
  <si>
    <t>a) obce Olomouckého kraje</t>
  </si>
  <si>
    <t>Státní program na podporu úspor energie EFEKT III</t>
  </si>
  <si>
    <t xml:space="preserve">UZ 22007 a 22965 "OP PIK" se vypořádává až po ukončení projektu </t>
  </si>
  <si>
    <t>Volby do zastupitelstev obcí</t>
  </si>
  <si>
    <t>Volby prezidenta ČR</t>
  </si>
  <si>
    <t>Ministerstvo průmyslu a obchodu</t>
  </si>
  <si>
    <t>Finanční vypořádání se Státním fondem dopravní infrastruktury</t>
  </si>
  <si>
    <t>Financování modernizace a oprav silnic II. a III. třídy pro SSOK</t>
  </si>
  <si>
    <t>91628</t>
  </si>
  <si>
    <t>vráceno v průběhu roku SFDI</t>
  </si>
  <si>
    <t>91252</t>
  </si>
  <si>
    <t>Státní fond dopravní infrastruktury</t>
  </si>
  <si>
    <t>vráceno v průběhu roku AOPK</t>
  </si>
  <si>
    <t>vráceno v průběhu roku MPO</t>
  </si>
  <si>
    <t xml:space="preserve">Volby prezidenta ČR </t>
  </si>
  <si>
    <t>Mimořádný dotační program pro poskytovatele lůžkové péče - OLÚ Paseka</t>
  </si>
  <si>
    <t>a krizových situací - neinv.- ZZSOK</t>
  </si>
  <si>
    <t>Dotační program pro poskytovatele zdravotnické záchranné služby s cílem zajištění provozu jednotného informačního systému v letecké záchranné službě -ZZSOK</t>
  </si>
  <si>
    <t xml:space="preserve"> v Kč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</si>
</sst>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5">
    <font>
      <sz val="10"/>
      <name val="Arial"/>
      <family val="0"/>
    </font>
    <font>
      <b/>
      <u val="single"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right" vertical="center" wrapText="1"/>
    </xf>
    <xf numFmtId="4" fontId="0" fillId="34" borderId="14" xfId="0" applyNumberFormat="1" applyFont="1" applyFill="1" applyBorder="1" applyAlignment="1">
      <alignment horizontal="right" vertical="center" wrapText="1"/>
    </xf>
    <xf numFmtId="4" fontId="5" fillId="34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4" fontId="3" fillId="35" borderId="0" xfId="0" applyNumberFormat="1" applyFont="1" applyFill="1" applyAlignment="1">
      <alignment/>
    </xf>
    <xf numFmtId="0" fontId="0" fillId="34" borderId="13" xfId="0" applyFont="1" applyFill="1" applyBorder="1" applyAlignment="1">
      <alignment vertical="center"/>
    </xf>
    <xf numFmtId="49" fontId="0" fillId="34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34" borderId="12" xfId="0" applyFont="1" applyFill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8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4" borderId="12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4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34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2" xfId="0" applyFont="1" applyFill="1" applyBorder="1" applyAlignment="1">
      <alignment horizontal="left" vertical="justify"/>
    </xf>
    <xf numFmtId="4" fontId="0" fillId="34" borderId="16" xfId="0" applyNumberFormat="1" applyFont="1" applyFill="1" applyBorder="1" applyAlignment="1">
      <alignment horizontal="right" vertical="center"/>
    </xf>
    <xf numFmtId="0" fontId="0" fillId="36" borderId="12" xfId="0" applyFont="1" applyFill="1" applyBorder="1" applyAlignment="1">
      <alignment vertical="center"/>
    </xf>
    <xf numFmtId="4" fontId="0" fillId="36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36" borderId="12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top"/>
    </xf>
    <xf numFmtId="4" fontId="0" fillId="36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4" fontId="3" fillId="36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0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wrapText="1"/>
    </xf>
    <xf numFmtId="4" fontId="0" fillId="0" borderId="1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2" fillId="33" borderId="17" xfId="0" applyFont="1" applyFill="1" applyBorder="1" applyAlignment="1">
      <alignment vertical="center"/>
    </xf>
    <xf numFmtId="4" fontId="0" fillId="0" borderId="12" xfId="0" applyNumberFormat="1" applyFont="1" applyBorder="1" applyAlignment="1">
      <alignment/>
    </xf>
    <xf numFmtId="49" fontId="0" fillId="34" borderId="13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center" wrapText="1"/>
    </xf>
    <xf numFmtId="4" fontId="2" fillId="36" borderId="18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 horizontal="center" vertical="center"/>
    </xf>
    <xf numFmtId="4" fontId="0" fillId="36" borderId="18" xfId="0" applyNumberFormat="1" applyFont="1" applyFill="1" applyBorder="1" applyAlignment="1">
      <alignment horizontal="right" vertical="center" wrapText="1"/>
    </xf>
    <xf numFmtId="4" fontId="0" fillId="36" borderId="13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vertical="justify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" fontId="10" fillId="34" borderId="0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33" borderId="17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4" fontId="0" fillId="0" borderId="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0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showGridLines="0" tabSelected="1" view="pageBreakPreview" zoomScaleNormal="90" zoomScaleSheetLayoutView="100" zoomScalePageLayoutView="0" workbookViewId="0" topLeftCell="A184">
      <selection activeCell="D210" sqref="D210"/>
    </sheetView>
  </sheetViews>
  <sheetFormatPr defaultColWidth="9.140625" defaultRowHeight="12.75"/>
  <cols>
    <col min="1" max="1" width="45.28125" style="0" customWidth="1"/>
    <col min="2" max="2" width="7.8515625" style="0" customWidth="1"/>
    <col min="3" max="3" width="20.00390625" style="0" customWidth="1"/>
    <col min="4" max="4" width="20.28125" style="0" customWidth="1"/>
    <col min="5" max="5" width="14.28125" style="0" customWidth="1"/>
    <col min="6" max="6" width="14.8515625" style="0" customWidth="1"/>
    <col min="7" max="7" width="15.421875" style="0" customWidth="1"/>
    <col min="8" max="8" width="19.28125" style="0" customWidth="1"/>
    <col min="9" max="9" width="12.7109375" style="0" bestFit="1" customWidth="1"/>
  </cols>
  <sheetData>
    <row r="1" spans="1:8" s="117" customFormat="1" ht="15.75">
      <c r="A1" s="115" t="s">
        <v>88</v>
      </c>
      <c r="B1" s="116"/>
      <c r="C1" s="116"/>
      <c r="D1" s="116"/>
      <c r="E1" s="116"/>
      <c r="F1" s="116"/>
      <c r="G1" s="116"/>
      <c r="H1" s="116"/>
    </row>
    <row r="2" s="117" customFormat="1" ht="15.75">
      <c r="A2" s="118" t="s">
        <v>22</v>
      </c>
    </row>
    <row r="3" spans="1:8" s="119" customFormat="1" ht="15">
      <c r="A3" s="11" t="s">
        <v>16</v>
      </c>
      <c r="H3" s="121" t="s">
        <v>143</v>
      </c>
    </row>
    <row r="4" spans="1:8" ht="45" customHeight="1">
      <c r="A4" s="2" t="s">
        <v>0</v>
      </c>
      <c r="B4" s="3" t="s">
        <v>1</v>
      </c>
      <c r="C4" s="4" t="s">
        <v>89</v>
      </c>
      <c r="D4" s="4" t="s">
        <v>90</v>
      </c>
      <c r="E4" s="4" t="s">
        <v>23</v>
      </c>
      <c r="F4" s="4" t="s">
        <v>91</v>
      </c>
      <c r="G4" s="4" t="s">
        <v>92</v>
      </c>
      <c r="H4" s="4" t="s">
        <v>2</v>
      </c>
    </row>
    <row r="5" spans="1:8" ht="12.75">
      <c r="A5" s="29" t="s">
        <v>26</v>
      </c>
      <c r="B5" s="30" t="s">
        <v>27</v>
      </c>
      <c r="C5" s="22">
        <v>500000</v>
      </c>
      <c r="D5" s="22">
        <v>500000</v>
      </c>
      <c r="E5" s="22">
        <v>0</v>
      </c>
      <c r="F5" s="23">
        <v>0</v>
      </c>
      <c r="G5" s="22">
        <v>0</v>
      </c>
      <c r="H5" s="22">
        <v>0</v>
      </c>
    </row>
    <row r="6" spans="1:8" ht="15">
      <c r="A6" s="127" t="s">
        <v>4</v>
      </c>
      <c r="B6" s="128"/>
      <c r="C6" s="10">
        <f aca="true" t="shared" si="0" ref="C6:H6">SUM(C5:C5)</f>
        <v>500000</v>
      </c>
      <c r="D6" s="10">
        <f t="shared" si="0"/>
        <v>500000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</row>
    <row r="7" ht="18">
      <c r="A7" s="1"/>
    </row>
    <row r="8" spans="1:8" s="119" customFormat="1" ht="15">
      <c r="A8" s="11" t="s">
        <v>17</v>
      </c>
      <c r="H8" s="120" t="s">
        <v>143</v>
      </c>
    </row>
    <row r="9" spans="1:8" ht="45" customHeight="1">
      <c r="A9" s="2" t="s">
        <v>0</v>
      </c>
      <c r="B9" s="3" t="s">
        <v>1</v>
      </c>
      <c r="C9" s="4" t="s">
        <v>89</v>
      </c>
      <c r="D9" s="4" t="s">
        <v>90</v>
      </c>
      <c r="E9" s="4" t="s">
        <v>23</v>
      </c>
      <c r="F9" s="4" t="s">
        <v>91</v>
      </c>
      <c r="G9" s="4" t="s">
        <v>93</v>
      </c>
      <c r="H9" s="4" t="s">
        <v>2</v>
      </c>
    </row>
    <row r="10" spans="1:8" ht="12.75">
      <c r="A10" s="29" t="s">
        <v>29</v>
      </c>
      <c r="B10" s="86" t="s">
        <v>66</v>
      </c>
      <c r="C10" s="22">
        <v>480000</v>
      </c>
      <c r="D10" s="22">
        <v>480000</v>
      </c>
      <c r="E10" s="22">
        <v>0</v>
      </c>
      <c r="F10" s="23">
        <v>0</v>
      </c>
      <c r="G10" s="22">
        <v>0</v>
      </c>
      <c r="H10" s="22">
        <v>0</v>
      </c>
    </row>
    <row r="11" spans="1:8" ht="15">
      <c r="A11" s="127" t="s">
        <v>4</v>
      </c>
      <c r="B11" s="128"/>
      <c r="C11" s="10">
        <f aca="true" t="shared" si="1" ref="C11:H11">SUM(C10:C10)</f>
        <v>480000</v>
      </c>
      <c r="D11" s="10">
        <f t="shared" si="1"/>
        <v>480000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</row>
    <row r="13" spans="1:6" s="117" customFormat="1" ht="15.75">
      <c r="A13" s="118" t="s">
        <v>6</v>
      </c>
      <c r="F13" s="122"/>
    </row>
    <row r="14" spans="1:8" ht="15" customHeight="1">
      <c r="A14" s="11" t="s">
        <v>16</v>
      </c>
      <c r="H14" s="121" t="s">
        <v>143</v>
      </c>
    </row>
    <row r="15" spans="1:8" s="5" customFormat="1" ht="48">
      <c r="A15" s="2" t="s">
        <v>0</v>
      </c>
      <c r="B15" s="3" t="s">
        <v>1</v>
      </c>
      <c r="C15" s="4" t="s">
        <v>89</v>
      </c>
      <c r="D15" s="4" t="s">
        <v>90</v>
      </c>
      <c r="E15" s="4" t="s">
        <v>10</v>
      </c>
      <c r="F15" s="4" t="s">
        <v>91</v>
      </c>
      <c r="G15" s="77" t="s">
        <v>92</v>
      </c>
      <c r="H15" s="4" t="s">
        <v>2</v>
      </c>
    </row>
    <row r="16" spans="1:8" s="5" customFormat="1" ht="15" customHeight="1">
      <c r="A16" s="49" t="s">
        <v>139</v>
      </c>
      <c r="B16" s="17">
        <v>98008</v>
      </c>
      <c r="C16" s="18">
        <v>800000</v>
      </c>
      <c r="D16" s="18">
        <v>403520.01</v>
      </c>
      <c r="E16" s="18">
        <v>0</v>
      </c>
      <c r="F16" s="19">
        <v>396479.99</v>
      </c>
      <c r="G16" s="18">
        <v>0</v>
      </c>
      <c r="H16" s="18">
        <f>SUM(C16-D16-E16)</f>
        <v>396479.99</v>
      </c>
    </row>
    <row r="17" spans="1:8" s="5" customFormat="1" ht="15" customHeight="1">
      <c r="A17" s="49" t="s">
        <v>128</v>
      </c>
      <c r="B17" s="17">
        <v>98074</v>
      </c>
      <c r="C17" s="18">
        <v>30000</v>
      </c>
      <c r="D17" s="18">
        <v>12827.35</v>
      </c>
      <c r="E17" s="18">
        <v>0</v>
      </c>
      <c r="F17" s="19">
        <v>17172.65</v>
      </c>
      <c r="G17" s="18">
        <v>0</v>
      </c>
      <c r="H17" s="18">
        <v>17172.65</v>
      </c>
    </row>
    <row r="18" spans="1:8" s="11" customFormat="1" ht="15">
      <c r="A18" s="127" t="s">
        <v>4</v>
      </c>
      <c r="B18" s="128"/>
      <c r="C18" s="10">
        <f aca="true" t="shared" si="2" ref="C18:H18">SUM(C16:C17)</f>
        <v>830000</v>
      </c>
      <c r="D18" s="10">
        <f t="shared" si="2"/>
        <v>416347.36</v>
      </c>
      <c r="E18" s="10">
        <f t="shared" si="2"/>
        <v>0</v>
      </c>
      <c r="F18" s="10">
        <f t="shared" si="2"/>
        <v>413652.64</v>
      </c>
      <c r="G18" s="10">
        <f t="shared" si="2"/>
        <v>0</v>
      </c>
      <c r="H18" s="10">
        <f t="shared" si="2"/>
        <v>413652.64</v>
      </c>
    </row>
    <row r="19" spans="1:8" s="11" customFormat="1" ht="15">
      <c r="A19" s="47"/>
      <c r="B19" s="47"/>
      <c r="C19" s="48"/>
      <c r="D19" s="48"/>
      <c r="E19" s="48"/>
      <c r="F19" s="48"/>
      <c r="G19" s="48"/>
      <c r="H19" s="48"/>
    </row>
    <row r="20" spans="1:8" ht="15">
      <c r="A20" s="11" t="s">
        <v>17</v>
      </c>
      <c r="H20" s="121" t="s">
        <v>143</v>
      </c>
    </row>
    <row r="21" spans="1:8" ht="45" customHeight="1">
      <c r="A21" s="2" t="s">
        <v>0</v>
      </c>
      <c r="B21" s="3" t="s">
        <v>1</v>
      </c>
      <c r="C21" s="4" t="s">
        <v>89</v>
      </c>
      <c r="D21" s="4" t="s">
        <v>90</v>
      </c>
      <c r="E21" s="4" t="s">
        <v>10</v>
      </c>
      <c r="F21" s="4" t="s">
        <v>91</v>
      </c>
      <c r="G21" s="4" t="s">
        <v>93</v>
      </c>
      <c r="H21" s="4" t="s">
        <v>2</v>
      </c>
    </row>
    <row r="22" spans="1:8" ht="12.75" customHeight="1">
      <c r="A22" s="45" t="s">
        <v>128</v>
      </c>
      <c r="B22" s="21">
        <v>98074</v>
      </c>
      <c r="C22" s="18">
        <v>35000</v>
      </c>
      <c r="D22" s="18">
        <v>31434</v>
      </c>
      <c r="E22" s="18">
        <v>0</v>
      </c>
      <c r="F22" s="19">
        <v>0</v>
      </c>
      <c r="G22" s="18">
        <f>C22-D22</f>
        <v>3566</v>
      </c>
      <c r="H22" s="18">
        <v>3566</v>
      </c>
    </row>
    <row r="23" spans="1:8" ht="12.75" customHeight="1">
      <c r="A23" s="45" t="s">
        <v>129</v>
      </c>
      <c r="B23" s="17">
        <v>98008</v>
      </c>
      <c r="C23" s="18">
        <v>36313800</v>
      </c>
      <c r="D23" s="18">
        <v>34774351.58</v>
      </c>
      <c r="E23" s="18">
        <v>0</v>
      </c>
      <c r="F23" s="19">
        <v>0</v>
      </c>
      <c r="G23" s="18">
        <f>C23-D23</f>
        <v>1539448.4200000018</v>
      </c>
      <c r="H23" s="18">
        <v>1539448.42</v>
      </c>
    </row>
    <row r="24" spans="1:8" ht="12.75" customHeight="1">
      <c r="A24" s="45" t="s">
        <v>63</v>
      </c>
      <c r="B24" s="17">
        <v>98035</v>
      </c>
      <c r="C24" s="18">
        <v>1500000</v>
      </c>
      <c r="D24" s="18">
        <v>1500000</v>
      </c>
      <c r="E24" s="18">
        <v>0</v>
      </c>
      <c r="F24" s="19">
        <v>0</v>
      </c>
      <c r="G24" s="18">
        <f>C24-D24</f>
        <v>0</v>
      </c>
      <c r="H24" s="18">
        <v>0</v>
      </c>
    </row>
    <row r="25" spans="1:8" ht="14.25" customHeight="1">
      <c r="A25" s="64" t="s">
        <v>128</v>
      </c>
      <c r="B25" s="51">
        <v>98074</v>
      </c>
      <c r="C25" s="18">
        <v>70000</v>
      </c>
      <c r="D25" s="18">
        <v>37204</v>
      </c>
      <c r="E25" s="18">
        <v>0</v>
      </c>
      <c r="F25" s="19">
        <v>0</v>
      </c>
      <c r="G25" s="18">
        <f>C25-D25</f>
        <v>32796</v>
      </c>
      <c r="H25" s="18">
        <v>32796</v>
      </c>
    </row>
    <row r="26" spans="1:8" ht="15">
      <c r="A26" s="127" t="s">
        <v>4</v>
      </c>
      <c r="B26" s="128"/>
      <c r="C26" s="10">
        <f aca="true" t="shared" si="3" ref="C26:H26">SUM(C22:C25)</f>
        <v>37918800</v>
      </c>
      <c r="D26" s="10">
        <f t="shared" si="3"/>
        <v>36342989.58</v>
      </c>
      <c r="E26" s="10">
        <f t="shared" si="3"/>
        <v>0</v>
      </c>
      <c r="F26" s="10">
        <f t="shared" si="3"/>
        <v>0</v>
      </c>
      <c r="G26" s="10">
        <f t="shared" si="3"/>
        <v>1575810.4200000018</v>
      </c>
      <c r="H26" s="10">
        <f t="shared" si="3"/>
        <v>1575810.42</v>
      </c>
    </row>
    <row r="27" ht="12.75">
      <c r="A27" s="75"/>
    </row>
    <row r="28" s="117" customFormat="1" ht="15.75">
      <c r="A28" s="118" t="s">
        <v>20</v>
      </c>
    </row>
    <row r="29" spans="1:8" ht="15">
      <c r="A29" s="11" t="s">
        <v>16</v>
      </c>
      <c r="H29" s="121" t="s">
        <v>143</v>
      </c>
    </row>
    <row r="30" spans="1:8" ht="48">
      <c r="A30" s="84" t="s">
        <v>0</v>
      </c>
      <c r="B30" s="3" t="s">
        <v>1</v>
      </c>
      <c r="C30" s="4" t="s">
        <v>89</v>
      </c>
      <c r="D30" s="4" t="s">
        <v>90</v>
      </c>
      <c r="E30" s="4" t="s">
        <v>21</v>
      </c>
      <c r="F30" s="4" t="s">
        <v>91</v>
      </c>
      <c r="G30" s="4" t="s">
        <v>94</v>
      </c>
      <c r="H30" s="4" t="s">
        <v>2</v>
      </c>
    </row>
    <row r="31" spans="1:8" ht="12.75" customHeight="1">
      <c r="A31" s="60" t="s">
        <v>49</v>
      </c>
      <c r="B31" s="66">
        <v>13305</v>
      </c>
      <c r="C31" s="61">
        <v>1939419542</v>
      </c>
      <c r="D31" s="61">
        <v>1939419542</v>
      </c>
      <c r="E31" s="61">
        <v>0</v>
      </c>
      <c r="F31" s="68">
        <v>0</v>
      </c>
      <c r="G31" s="61">
        <v>37731460.1</v>
      </c>
      <c r="H31" s="61">
        <v>37731460.1</v>
      </c>
    </row>
    <row r="32" spans="1:8" ht="24.75" customHeight="1">
      <c r="A32" s="58" t="s">
        <v>43</v>
      </c>
      <c r="B32" s="17">
        <v>13307</v>
      </c>
      <c r="C32" s="54">
        <v>17500000</v>
      </c>
      <c r="D32" s="54">
        <v>16578120</v>
      </c>
      <c r="E32" s="18">
        <v>0</v>
      </c>
      <c r="F32" s="19">
        <v>921880</v>
      </c>
      <c r="G32" s="18">
        <v>0</v>
      </c>
      <c r="H32" s="18">
        <v>921880</v>
      </c>
    </row>
    <row r="33" spans="1:8" ht="15" customHeight="1">
      <c r="A33" s="58" t="s">
        <v>82</v>
      </c>
      <c r="B33" s="53">
        <v>13015</v>
      </c>
      <c r="C33" s="59">
        <v>872169</v>
      </c>
      <c r="D33" s="54">
        <v>853564</v>
      </c>
      <c r="E33" s="18">
        <v>0</v>
      </c>
      <c r="F33" s="19">
        <v>18605</v>
      </c>
      <c r="G33" s="18">
        <v>0</v>
      </c>
      <c r="H33" s="18">
        <v>18605</v>
      </c>
    </row>
    <row r="34" spans="1:8" ht="15">
      <c r="A34" s="127" t="s">
        <v>4</v>
      </c>
      <c r="B34" s="128"/>
      <c r="C34" s="10">
        <f aca="true" t="shared" si="4" ref="C34:H34">SUM(C31:C33)</f>
        <v>1957791711</v>
      </c>
      <c r="D34" s="10">
        <f t="shared" si="4"/>
        <v>1956851226</v>
      </c>
      <c r="E34" s="10">
        <f t="shared" si="4"/>
        <v>0</v>
      </c>
      <c r="F34" s="10">
        <f t="shared" si="4"/>
        <v>940485</v>
      </c>
      <c r="G34" s="10">
        <f t="shared" si="4"/>
        <v>37731460.1</v>
      </c>
      <c r="H34" s="10">
        <f t="shared" si="4"/>
        <v>38671945.1</v>
      </c>
    </row>
    <row r="35" spans="1:3" ht="12.75">
      <c r="A35" s="67" t="s">
        <v>30</v>
      </c>
      <c r="C35" s="13"/>
    </row>
    <row r="36" ht="12.75">
      <c r="C36" s="13"/>
    </row>
    <row r="37" spans="1:8" ht="15">
      <c r="A37" s="11" t="s">
        <v>47</v>
      </c>
      <c r="H37" s="121" t="s">
        <v>143</v>
      </c>
    </row>
    <row r="38" spans="1:8" ht="45" customHeight="1">
      <c r="A38" s="2" t="s">
        <v>0</v>
      </c>
      <c r="B38" s="3" t="s">
        <v>1</v>
      </c>
      <c r="C38" s="4" t="s">
        <v>89</v>
      </c>
      <c r="D38" s="4" t="s">
        <v>90</v>
      </c>
      <c r="E38" s="4" t="s">
        <v>21</v>
      </c>
      <c r="F38" s="4" t="s">
        <v>91</v>
      </c>
      <c r="G38" s="4" t="s">
        <v>95</v>
      </c>
      <c r="H38" s="4" t="s">
        <v>2</v>
      </c>
    </row>
    <row r="39" spans="1:8" ht="14.25" customHeight="1">
      <c r="A39" s="58" t="s">
        <v>116</v>
      </c>
      <c r="B39" s="53">
        <v>13025</v>
      </c>
      <c r="C39" s="55">
        <v>2608666</v>
      </c>
      <c r="D39" s="55">
        <v>2608666</v>
      </c>
      <c r="E39" s="55">
        <v>0</v>
      </c>
      <c r="F39" s="55">
        <v>0</v>
      </c>
      <c r="G39" s="55">
        <v>0</v>
      </c>
      <c r="H39" s="55">
        <v>0</v>
      </c>
    </row>
    <row r="40" spans="1:8" ht="15" customHeight="1">
      <c r="A40" s="58" t="s">
        <v>48</v>
      </c>
      <c r="B40" s="53">
        <v>13015</v>
      </c>
      <c r="C40" s="55">
        <v>26423814</v>
      </c>
      <c r="D40" s="55">
        <v>26415414</v>
      </c>
      <c r="E40" s="55">
        <v>0</v>
      </c>
      <c r="F40" s="55">
        <v>0</v>
      </c>
      <c r="G40" s="55">
        <f>C40-D40</f>
        <v>8400</v>
      </c>
      <c r="H40" s="55">
        <v>8400</v>
      </c>
    </row>
    <row r="41" spans="1:8" ht="15">
      <c r="A41" s="127" t="s">
        <v>4</v>
      </c>
      <c r="B41" s="128"/>
      <c r="C41" s="10">
        <f aca="true" t="shared" si="5" ref="C41:H41">SUM(C39:C40)</f>
        <v>29032480</v>
      </c>
      <c r="D41" s="10">
        <f t="shared" si="5"/>
        <v>29024080</v>
      </c>
      <c r="E41" s="10">
        <f t="shared" si="5"/>
        <v>0</v>
      </c>
      <c r="F41" s="10">
        <f t="shared" si="5"/>
        <v>0</v>
      </c>
      <c r="G41" s="10">
        <f t="shared" si="5"/>
        <v>8400</v>
      </c>
      <c r="H41" s="10">
        <f t="shared" si="5"/>
        <v>8400</v>
      </c>
    </row>
    <row r="42" spans="1:7" ht="12.75">
      <c r="A42" s="33" t="s">
        <v>58</v>
      </c>
      <c r="C42" s="13"/>
      <c r="G42" s="13"/>
    </row>
    <row r="43" spans="1:7" ht="12.75">
      <c r="A43" s="33" t="s">
        <v>123</v>
      </c>
      <c r="C43" s="13"/>
      <c r="G43" s="13"/>
    </row>
    <row r="44" spans="3:7" ht="12.75">
      <c r="C44" s="13"/>
      <c r="G44" s="13"/>
    </row>
    <row r="45" s="117" customFormat="1" ht="15.75">
      <c r="A45" s="118" t="s">
        <v>24</v>
      </c>
    </row>
    <row r="46" spans="1:8" ht="15">
      <c r="A46" s="11" t="s">
        <v>16</v>
      </c>
      <c r="H46" s="121" t="s">
        <v>143</v>
      </c>
    </row>
    <row r="47" spans="1:8" ht="48">
      <c r="A47" s="2" t="s">
        <v>0</v>
      </c>
      <c r="B47" s="3" t="s">
        <v>1</v>
      </c>
      <c r="C47" s="4" t="s">
        <v>89</v>
      </c>
      <c r="D47" s="4" t="s">
        <v>90</v>
      </c>
      <c r="E47" s="4" t="s">
        <v>25</v>
      </c>
      <c r="F47" s="4" t="s">
        <v>91</v>
      </c>
      <c r="G47" s="4" t="s">
        <v>96</v>
      </c>
      <c r="H47" s="4" t="s">
        <v>2</v>
      </c>
    </row>
    <row r="48" spans="1:8" ht="12.75">
      <c r="A48" s="39" t="s">
        <v>35</v>
      </c>
      <c r="B48" s="51">
        <v>14032</v>
      </c>
      <c r="C48" s="18">
        <v>204900</v>
      </c>
      <c r="D48" s="18">
        <v>198528</v>
      </c>
      <c r="E48" s="18">
        <v>0</v>
      </c>
      <c r="F48" s="18">
        <v>6372</v>
      </c>
      <c r="G48" s="18">
        <v>0</v>
      </c>
      <c r="H48" s="18">
        <v>6372</v>
      </c>
    </row>
    <row r="49" spans="1:8" ht="15">
      <c r="A49" s="127" t="s">
        <v>4</v>
      </c>
      <c r="B49" s="128"/>
      <c r="C49" s="10">
        <f aca="true" t="shared" si="6" ref="C49:H49">SUM(C48:C48)</f>
        <v>204900</v>
      </c>
      <c r="D49" s="10">
        <f t="shared" si="6"/>
        <v>198528</v>
      </c>
      <c r="E49" s="10">
        <f t="shared" si="6"/>
        <v>0</v>
      </c>
      <c r="F49" s="10">
        <f t="shared" si="6"/>
        <v>6372</v>
      </c>
      <c r="G49" s="10">
        <f t="shared" si="6"/>
        <v>0</v>
      </c>
      <c r="H49" s="10">
        <f t="shared" si="6"/>
        <v>6372</v>
      </c>
    </row>
    <row r="50" spans="1:8" ht="15">
      <c r="A50" s="47"/>
      <c r="B50" s="47"/>
      <c r="C50" s="48"/>
      <c r="D50" s="48"/>
      <c r="E50" s="48"/>
      <c r="F50" s="48"/>
      <c r="G50" s="48"/>
      <c r="H50" s="48"/>
    </row>
    <row r="51" spans="1:8" ht="15">
      <c r="A51" s="47"/>
      <c r="B51" s="47"/>
      <c r="C51" s="48"/>
      <c r="D51" s="48"/>
      <c r="E51" s="48"/>
      <c r="F51" s="48"/>
      <c r="G51" s="48"/>
      <c r="H51" s="48"/>
    </row>
    <row r="52" spans="1:8" ht="15">
      <c r="A52" s="47"/>
      <c r="B52" s="47"/>
      <c r="C52" s="48"/>
      <c r="D52" s="48"/>
      <c r="E52" s="48"/>
      <c r="F52" s="48"/>
      <c r="G52" s="48"/>
      <c r="H52" s="48"/>
    </row>
    <row r="53" spans="1:8" ht="15">
      <c r="A53" s="47"/>
      <c r="B53" s="47"/>
      <c r="C53" s="48"/>
      <c r="D53" s="48"/>
      <c r="E53" s="48"/>
      <c r="F53" s="48"/>
      <c r="G53" s="48"/>
      <c r="H53" s="48"/>
    </row>
    <row r="54" spans="1:8" ht="15">
      <c r="A54" s="47"/>
      <c r="B54" s="47"/>
      <c r="C54" s="48"/>
      <c r="D54" s="48"/>
      <c r="E54" s="48"/>
      <c r="F54" s="48"/>
      <c r="G54" s="48"/>
      <c r="H54" s="48"/>
    </row>
    <row r="55" spans="1:8" ht="15">
      <c r="A55" s="47"/>
      <c r="B55" s="47"/>
      <c r="C55" s="48"/>
      <c r="D55" s="48"/>
      <c r="E55" s="48"/>
      <c r="F55" s="48"/>
      <c r="G55" s="48"/>
      <c r="H55" s="48"/>
    </row>
    <row r="56" spans="1:8" ht="15">
      <c r="A56" s="11" t="s">
        <v>17</v>
      </c>
      <c r="H56" s="121" t="s">
        <v>143</v>
      </c>
    </row>
    <row r="57" spans="1:8" ht="45" customHeight="1">
      <c r="A57" s="2" t="s">
        <v>0</v>
      </c>
      <c r="B57" s="3" t="s">
        <v>1</v>
      </c>
      <c r="C57" s="4" t="s">
        <v>89</v>
      </c>
      <c r="D57" s="4" t="s">
        <v>90</v>
      </c>
      <c r="E57" s="4" t="s">
        <v>25</v>
      </c>
      <c r="F57" s="4" t="s">
        <v>91</v>
      </c>
      <c r="G57" s="4" t="s">
        <v>97</v>
      </c>
      <c r="H57" s="4" t="s">
        <v>2</v>
      </c>
    </row>
    <row r="58" spans="1:9" ht="12.75">
      <c r="A58" s="34" t="s">
        <v>35</v>
      </c>
      <c r="B58" s="17">
        <v>14032</v>
      </c>
      <c r="C58" s="18">
        <v>4606881</v>
      </c>
      <c r="D58" s="18">
        <v>4362999</v>
      </c>
      <c r="E58" s="18">
        <v>237128</v>
      </c>
      <c r="F58" s="19">
        <v>0</v>
      </c>
      <c r="G58" s="18">
        <v>6754</v>
      </c>
      <c r="H58" s="18">
        <f>C58-D58-E58</f>
        <v>6754</v>
      </c>
      <c r="I58" s="13"/>
    </row>
    <row r="59" spans="1:9" ht="12.75">
      <c r="A59" s="39" t="s">
        <v>77</v>
      </c>
      <c r="B59" s="17">
        <v>14007</v>
      </c>
      <c r="C59" s="18">
        <v>591209</v>
      </c>
      <c r="D59" s="18">
        <v>428868.5</v>
      </c>
      <c r="E59" s="18">
        <v>0</v>
      </c>
      <c r="F59" s="19">
        <v>0</v>
      </c>
      <c r="G59" s="18">
        <v>162340.5</v>
      </c>
      <c r="H59" s="18">
        <f>C59-D59-E59</f>
        <v>162340.5</v>
      </c>
      <c r="I59" s="13"/>
    </row>
    <row r="60" spans="1:9" ht="12.75">
      <c r="A60" s="39" t="s">
        <v>54</v>
      </c>
      <c r="B60" s="17">
        <v>14004</v>
      </c>
      <c r="C60" s="18">
        <v>10577182</v>
      </c>
      <c r="D60" s="18">
        <v>10531270.86</v>
      </c>
      <c r="E60" s="18">
        <v>0</v>
      </c>
      <c r="F60" s="19">
        <v>0</v>
      </c>
      <c r="G60" s="18">
        <v>45911.14</v>
      </c>
      <c r="H60" s="18">
        <f>C60-D60-E60</f>
        <v>45911.140000000596</v>
      </c>
      <c r="I60" s="13"/>
    </row>
    <row r="61" spans="1:8" ht="25.5">
      <c r="A61" s="64" t="s">
        <v>117</v>
      </c>
      <c r="B61" s="17">
        <v>14336</v>
      </c>
      <c r="C61" s="18">
        <v>553992</v>
      </c>
      <c r="D61" s="18">
        <v>553992</v>
      </c>
      <c r="E61" s="18">
        <v>0</v>
      </c>
      <c r="F61" s="19">
        <v>0</v>
      </c>
      <c r="G61" s="18">
        <v>0</v>
      </c>
      <c r="H61" s="18">
        <f>C61-D61-E61</f>
        <v>0</v>
      </c>
    </row>
    <row r="62" spans="1:8" ht="15">
      <c r="A62" s="127" t="s">
        <v>4</v>
      </c>
      <c r="B62" s="128"/>
      <c r="C62" s="10">
        <f aca="true" t="shared" si="7" ref="C62:H62">SUM(C58:C61)</f>
        <v>16329264</v>
      </c>
      <c r="D62" s="10">
        <f t="shared" si="7"/>
        <v>15877130.36</v>
      </c>
      <c r="E62" s="10">
        <f t="shared" si="7"/>
        <v>237128</v>
      </c>
      <c r="F62" s="10">
        <f t="shared" si="7"/>
        <v>0</v>
      </c>
      <c r="G62" s="10">
        <f t="shared" si="7"/>
        <v>215005.64</v>
      </c>
      <c r="H62" s="10">
        <f t="shared" si="7"/>
        <v>215005.6400000006</v>
      </c>
    </row>
    <row r="63" spans="1:3" ht="12.75">
      <c r="A63" s="33"/>
      <c r="C63" s="13"/>
    </row>
    <row r="64" s="117" customFormat="1" ht="15.75">
      <c r="A64" s="118" t="s">
        <v>118</v>
      </c>
    </row>
    <row r="65" spans="1:8" ht="15" customHeight="1">
      <c r="A65" s="11" t="s">
        <v>68</v>
      </c>
      <c r="H65" s="121" t="s">
        <v>143</v>
      </c>
    </row>
    <row r="66" spans="1:8" ht="45" customHeight="1">
      <c r="A66" s="2" t="s">
        <v>0</v>
      </c>
      <c r="B66" s="3" t="s">
        <v>1</v>
      </c>
      <c r="C66" s="4" t="s">
        <v>89</v>
      </c>
      <c r="D66" s="4" t="s">
        <v>90</v>
      </c>
      <c r="E66" s="4" t="s">
        <v>137</v>
      </c>
      <c r="F66" s="4" t="s">
        <v>91</v>
      </c>
      <c r="G66" s="4" t="s">
        <v>98</v>
      </c>
      <c r="H66" s="4" t="s">
        <v>2</v>
      </c>
    </row>
    <row r="67" spans="1:8" ht="14.25" customHeight="1">
      <c r="A67" s="39" t="s">
        <v>119</v>
      </c>
      <c r="B67" s="21">
        <v>15016</v>
      </c>
      <c r="C67" s="18">
        <v>127736</v>
      </c>
      <c r="D67" s="18">
        <v>127736</v>
      </c>
      <c r="E67" s="18">
        <v>0</v>
      </c>
      <c r="F67" s="19">
        <v>0</v>
      </c>
      <c r="G67" s="18">
        <v>0</v>
      </c>
      <c r="H67" s="18">
        <v>0</v>
      </c>
    </row>
    <row r="68" spans="1:8" ht="14.25" customHeight="1">
      <c r="A68" s="39" t="s">
        <v>119</v>
      </c>
      <c r="B68" s="17">
        <v>15501</v>
      </c>
      <c r="C68" s="18">
        <v>1824794</v>
      </c>
      <c r="D68" s="18">
        <v>1824794</v>
      </c>
      <c r="E68" s="18">
        <v>0</v>
      </c>
      <c r="F68" s="19">
        <v>0</v>
      </c>
      <c r="G68" s="18">
        <v>0</v>
      </c>
      <c r="H68" s="18">
        <v>0</v>
      </c>
    </row>
    <row r="69" spans="1:8" ht="15">
      <c r="A69" s="127" t="s">
        <v>4</v>
      </c>
      <c r="B69" s="128"/>
      <c r="C69" s="10">
        <f aca="true" t="shared" si="8" ref="C69:H69">SUM(C67:C68)</f>
        <v>1952530</v>
      </c>
      <c r="D69" s="10">
        <f t="shared" si="8"/>
        <v>1952530</v>
      </c>
      <c r="E69" s="10">
        <f t="shared" si="8"/>
        <v>0</v>
      </c>
      <c r="F69" s="10">
        <f t="shared" si="8"/>
        <v>0</v>
      </c>
      <c r="G69" s="10">
        <f t="shared" si="8"/>
        <v>0</v>
      </c>
      <c r="H69" s="10">
        <f t="shared" si="8"/>
        <v>0</v>
      </c>
    </row>
    <row r="70" spans="1:8" ht="15">
      <c r="A70" s="47"/>
      <c r="B70" s="47"/>
      <c r="C70" s="48"/>
      <c r="D70" s="48"/>
      <c r="E70" s="48"/>
      <c r="F70" s="48"/>
      <c r="G70" s="48"/>
      <c r="H70" s="48"/>
    </row>
    <row r="71" s="117" customFormat="1" ht="15.75">
      <c r="A71" s="118" t="s">
        <v>13</v>
      </c>
    </row>
    <row r="72" spans="1:8" s="119" customFormat="1" ht="15">
      <c r="A72" s="11" t="s">
        <v>68</v>
      </c>
      <c r="H72" s="121" t="s">
        <v>143</v>
      </c>
    </row>
    <row r="73" spans="1:8" ht="45" customHeight="1">
      <c r="A73" s="2" t="s">
        <v>0</v>
      </c>
      <c r="B73" s="3" t="s">
        <v>1</v>
      </c>
      <c r="C73" s="4" t="s">
        <v>89</v>
      </c>
      <c r="D73" s="4" t="s">
        <v>90</v>
      </c>
      <c r="E73" s="4" t="s">
        <v>14</v>
      </c>
      <c r="F73" s="4" t="s">
        <v>91</v>
      </c>
      <c r="G73" s="4" t="s">
        <v>98</v>
      </c>
      <c r="H73" s="4" t="s">
        <v>2</v>
      </c>
    </row>
    <row r="74" spans="1:8" ht="12.75">
      <c r="A74" s="34" t="s">
        <v>31</v>
      </c>
      <c r="B74" s="17">
        <v>15065</v>
      </c>
      <c r="C74" s="18">
        <v>1098395</v>
      </c>
      <c r="D74" s="18">
        <v>1098395</v>
      </c>
      <c r="E74" s="18">
        <v>0</v>
      </c>
      <c r="F74" s="19">
        <v>0</v>
      </c>
      <c r="G74" s="18">
        <v>0</v>
      </c>
      <c r="H74" s="18">
        <v>0</v>
      </c>
    </row>
    <row r="75" spans="1:8" ht="15">
      <c r="A75" s="127" t="s">
        <v>4</v>
      </c>
      <c r="B75" s="128"/>
      <c r="C75" s="10">
        <f aca="true" t="shared" si="9" ref="C75:H75">SUM(C74:C74)</f>
        <v>1098395</v>
      </c>
      <c r="D75" s="10">
        <f t="shared" si="9"/>
        <v>1098395</v>
      </c>
      <c r="E75" s="10">
        <f t="shared" si="9"/>
        <v>0</v>
      </c>
      <c r="F75" s="10">
        <f t="shared" si="9"/>
        <v>0</v>
      </c>
      <c r="G75" s="10">
        <f t="shared" si="9"/>
        <v>0</v>
      </c>
      <c r="H75" s="10">
        <f t="shared" si="9"/>
        <v>0</v>
      </c>
    </row>
    <row r="76" spans="1:8" ht="15">
      <c r="A76" s="47"/>
      <c r="B76" s="47"/>
      <c r="C76" s="48"/>
      <c r="D76" s="48"/>
      <c r="E76" s="48"/>
      <c r="F76" s="48"/>
      <c r="G76" s="48"/>
      <c r="H76" s="48"/>
    </row>
    <row r="77" s="117" customFormat="1" ht="15.75">
      <c r="A77" s="118" t="s">
        <v>32</v>
      </c>
    </row>
    <row r="78" spans="1:8" ht="15">
      <c r="A78" s="11" t="s">
        <v>16</v>
      </c>
      <c r="E78" t="s">
        <v>42</v>
      </c>
      <c r="H78" s="121" t="s">
        <v>143</v>
      </c>
    </row>
    <row r="79" spans="1:8" ht="45" customHeight="1">
      <c r="A79" s="96" t="s">
        <v>0</v>
      </c>
      <c r="B79" s="91" t="s">
        <v>1</v>
      </c>
      <c r="C79" s="97" t="s">
        <v>89</v>
      </c>
      <c r="D79" s="92" t="s">
        <v>90</v>
      </c>
      <c r="E79" s="97" t="s">
        <v>33</v>
      </c>
      <c r="F79" s="92" t="s">
        <v>91</v>
      </c>
      <c r="G79" s="97" t="s">
        <v>99</v>
      </c>
      <c r="H79" s="92" t="s">
        <v>2</v>
      </c>
    </row>
    <row r="80" spans="1:8" ht="30" customHeight="1">
      <c r="A80" s="100" t="s">
        <v>102</v>
      </c>
      <c r="B80" s="93">
        <v>27355</v>
      </c>
      <c r="C80" s="101">
        <v>225896529</v>
      </c>
      <c r="D80" s="94">
        <v>225896529</v>
      </c>
      <c r="E80" s="101">
        <v>0</v>
      </c>
      <c r="F80" s="94">
        <v>0</v>
      </c>
      <c r="G80" s="101">
        <v>0</v>
      </c>
      <c r="H80" s="94">
        <v>0</v>
      </c>
    </row>
    <row r="81" spans="1:8" ht="12.75" customHeight="1">
      <c r="A81" s="140" t="s">
        <v>103</v>
      </c>
      <c r="B81" s="138" t="s">
        <v>34</v>
      </c>
      <c r="C81" s="135">
        <v>3855935</v>
      </c>
      <c r="D81" s="137">
        <v>3855935</v>
      </c>
      <c r="E81" s="131">
        <v>0</v>
      </c>
      <c r="F81" s="133">
        <v>0</v>
      </c>
      <c r="G81" s="131">
        <v>3855935</v>
      </c>
      <c r="H81" s="133">
        <v>3855935</v>
      </c>
    </row>
    <row r="82" spans="1:8" ht="12.75" customHeight="1">
      <c r="A82" s="141"/>
      <c r="B82" s="139"/>
      <c r="C82" s="136"/>
      <c r="D82" s="134"/>
      <c r="E82" s="132"/>
      <c r="F82" s="134"/>
      <c r="G82" s="132"/>
      <c r="H82" s="134"/>
    </row>
    <row r="83" spans="1:8" ht="15">
      <c r="A83" s="127" t="s">
        <v>4</v>
      </c>
      <c r="B83" s="128"/>
      <c r="C83" s="98">
        <f aca="true" t="shared" si="10" ref="C83:H83">SUM(C80:C82)</f>
        <v>229752464</v>
      </c>
      <c r="D83" s="10">
        <f t="shared" si="10"/>
        <v>229752464</v>
      </c>
      <c r="E83" s="99">
        <f t="shared" si="10"/>
        <v>0</v>
      </c>
      <c r="F83" s="10">
        <f t="shared" si="10"/>
        <v>0</v>
      </c>
      <c r="G83" s="99">
        <f t="shared" si="10"/>
        <v>3855935</v>
      </c>
      <c r="H83" s="10">
        <f t="shared" si="10"/>
        <v>3855935</v>
      </c>
    </row>
    <row r="84" s="117" customFormat="1" ht="15.75">
      <c r="A84" s="118" t="s">
        <v>124</v>
      </c>
    </row>
    <row r="85" spans="1:8" ht="15">
      <c r="A85" s="11" t="s">
        <v>125</v>
      </c>
      <c r="E85" t="s">
        <v>42</v>
      </c>
      <c r="H85" s="121" t="s">
        <v>143</v>
      </c>
    </row>
    <row r="86" spans="1:8" ht="45" customHeight="1">
      <c r="A86" s="96" t="s">
        <v>0</v>
      </c>
      <c r="B86" s="91" t="s">
        <v>1</v>
      </c>
      <c r="C86" s="97" t="s">
        <v>89</v>
      </c>
      <c r="D86" s="92" t="s">
        <v>90</v>
      </c>
      <c r="E86" s="97" t="s">
        <v>138</v>
      </c>
      <c r="F86" s="92" t="s">
        <v>91</v>
      </c>
      <c r="G86" s="4" t="s">
        <v>98</v>
      </c>
      <c r="H86" s="92" t="s">
        <v>2</v>
      </c>
    </row>
    <row r="87" spans="1:8" ht="14.25" customHeight="1">
      <c r="A87" s="110" t="s">
        <v>126</v>
      </c>
      <c r="B87" s="111">
        <v>22024</v>
      </c>
      <c r="C87" s="112">
        <v>6023133</v>
      </c>
      <c r="D87" s="113">
        <v>6005253</v>
      </c>
      <c r="E87" s="112">
        <v>0</v>
      </c>
      <c r="F87" s="113">
        <v>0</v>
      </c>
      <c r="G87" s="112">
        <f>C87-D87</f>
        <v>17880</v>
      </c>
      <c r="H87" s="113">
        <v>17880</v>
      </c>
    </row>
    <row r="88" spans="1:8" ht="15" customHeight="1">
      <c r="A88" s="127" t="s">
        <v>4</v>
      </c>
      <c r="B88" s="128"/>
      <c r="C88" s="98">
        <f aca="true" t="shared" si="11" ref="C88:H88">SUM(C87:C87)</f>
        <v>6023133</v>
      </c>
      <c r="D88" s="10">
        <f t="shared" si="11"/>
        <v>6005253</v>
      </c>
      <c r="E88" s="99">
        <f t="shared" si="11"/>
        <v>0</v>
      </c>
      <c r="F88" s="10">
        <f t="shared" si="11"/>
        <v>0</v>
      </c>
      <c r="G88" s="99">
        <f t="shared" si="11"/>
        <v>17880</v>
      </c>
      <c r="H88" s="10">
        <f t="shared" si="11"/>
        <v>17880</v>
      </c>
    </row>
    <row r="89" spans="1:8" ht="15">
      <c r="A89" s="33" t="s">
        <v>127</v>
      </c>
      <c r="B89" s="47"/>
      <c r="C89" s="48"/>
      <c r="D89" s="48"/>
      <c r="E89" s="48"/>
      <c r="F89" s="48"/>
      <c r="G89" s="48"/>
      <c r="H89" s="48"/>
    </row>
    <row r="90" spans="1:8" ht="15">
      <c r="A90" s="47"/>
      <c r="B90" s="47"/>
      <c r="C90" s="48"/>
      <c r="D90" s="48"/>
      <c r="E90" s="48"/>
      <c r="F90" s="48"/>
      <c r="G90" s="48"/>
      <c r="H90" s="48"/>
    </row>
    <row r="91" s="117" customFormat="1" ht="17.25" customHeight="1">
      <c r="A91" s="118" t="s">
        <v>5</v>
      </c>
    </row>
    <row r="92" spans="1:8" ht="17.25" customHeight="1">
      <c r="A92" s="11" t="s">
        <v>16</v>
      </c>
      <c r="H92" s="121" t="s">
        <v>143</v>
      </c>
    </row>
    <row r="93" spans="1:8" ht="48">
      <c r="A93" s="2" t="s">
        <v>0</v>
      </c>
      <c r="B93" s="3" t="s">
        <v>1</v>
      </c>
      <c r="C93" s="4" t="s">
        <v>89</v>
      </c>
      <c r="D93" s="4" t="s">
        <v>90</v>
      </c>
      <c r="E93" s="4" t="s">
        <v>69</v>
      </c>
      <c r="F93" s="4" t="s">
        <v>91</v>
      </c>
      <c r="G93" s="4" t="s">
        <v>92</v>
      </c>
      <c r="H93" s="4" t="s">
        <v>2</v>
      </c>
    </row>
    <row r="94" spans="1:10" ht="12.75">
      <c r="A94" s="52" t="s">
        <v>57</v>
      </c>
      <c r="B94" s="35" t="s">
        <v>46</v>
      </c>
      <c r="C94" s="8">
        <v>200949</v>
      </c>
      <c r="D94" s="8">
        <v>200949</v>
      </c>
      <c r="E94" s="8">
        <v>0</v>
      </c>
      <c r="F94" s="9">
        <v>0</v>
      </c>
      <c r="G94" s="8">
        <v>0</v>
      </c>
      <c r="H94" s="8">
        <v>0</v>
      </c>
      <c r="I94" s="102"/>
      <c r="J94" s="57"/>
    </row>
    <row r="95" spans="1:10" ht="12.75" customHeight="1">
      <c r="A95" s="63" t="s">
        <v>79</v>
      </c>
      <c r="B95" s="95" t="s">
        <v>80</v>
      </c>
      <c r="C95" s="87">
        <v>1098110</v>
      </c>
      <c r="D95" s="88">
        <v>1098110</v>
      </c>
      <c r="E95" s="88">
        <v>0</v>
      </c>
      <c r="F95" s="89">
        <v>0</v>
      </c>
      <c r="G95" s="88">
        <v>0</v>
      </c>
      <c r="H95" s="88">
        <v>0</v>
      </c>
      <c r="I95" s="103"/>
      <c r="J95" s="57"/>
    </row>
    <row r="96" spans="1:10" ht="12.75" customHeight="1">
      <c r="A96" s="63" t="s">
        <v>106</v>
      </c>
      <c r="B96" s="95" t="s">
        <v>107</v>
      </c>
      <c r="C96" s="87">
        <v>38880</v>
      </c>
      <c r="D96" s="88">
        <v>38880</v>
      </c>
      <c r="E96" s="88">
        <v>0</v>
      </c>
      <c r="F96" s="89">
        <v>0</v>
      </c>
      <c r="G96" s="88">
        <v>0</v>
      </c>
      <c r="H96" s="88">
        <v>0</v>
      </c>
      <c r="I96" s="109"/>
      <c r="J96" s="57"/>
    </row>
    <row r="97" spans="1:8" ht="12.75">
      <c r="A97" s="52" t="s">
        <v>61</v>
      </c>
      <c r="B97" s="35" t="s">
        <v>62</v>
      </c>
      <c r="C97" s="8">
        <v>6182919</v>
      </c>
      <c r="D97" s="8">
        <v>6182919</v>
      </c>
      <c r="E97" s="8">
        <v>0</v>
      </c>
      <c r="F97" s="9">
        <v>0</v>
      </c>
      <c r="G97" s="8">
        <v>0</v>
      </c>
      <c r="H97" s="8">
        <v>0</v>
      </c>
    </row>
    <row r="98" spans="1:8" ht="15">
      <c r="A98" s="127" t="s">
        <v>4</v>
      </c>
      <c r="B98" s="128"/>
      <c r="C98" s="10">
        <f aca="true" t="shared" si="12" ref="C98:H98">SUM(C94:C97)</f>
        <v>7520858</v>
      </c>
      <c r="D98" s="10">
        <f t="shared" si="12"/>
        <v>7520858</v>
      </c>
      <c r="E98" s="10">
        <f t="shared" si="12"/>
        <v>0</v>
      </c>
      <c r="F98" s="10">
        <f t="shared" si="12"/>
        <v>0</v>
      </c>
      <c r="G98" s="10">
        <f t="shared" si="12"/>
        <v>0</v>
      </c>
      <c r="H98" s="10">
        <f t="shared" si="12"/>
        <v>0</v>
      </c>
    </row>
    <row r="99" spans="1:8" ht="15">
      <c r="A99" s="47"/>
      <c r="B99" s="47"/>
      <c r="C99" s="48"/>
      <c r="D99" s="48"/>
      <c r="E99" s="48"/>
      <c r="F99" s="48"/>
      <c r="G99" s="48"/>
      <c r="H99" s="48"/>
    </row>
    <row r="100" s="117" customFormat="1" ht="17.25" customHeight="1">
      <c r="A100" s="118" t="s">
        <v>7</v>
      </c>
    </row>
    <row r="101" spans="1:8" ht="17.25" customHeight="1">
      <c r="A101" s="11" t="s">
        <v>16</v>
      </c>
      <c r="H101" s="121" t="s">
        <v>143</v>
      </c>
    </row>
    <row r="102" spans="1:8" ht="46.5" customHeight="1">
      <c r="A102" s="2" t="s">
        <v>0</v>
      </c>
      <c r="B102" s="3" t="s">
        <v>1</v>
      </c>
      <c r="C102" s="4" t="s">
        <v>89</v>
      </c>
      <c r="D102" s="4" t="s">
        <v>90</v>
      </c>
      <c r="E102" s="4" t="s">
        <v>9</v>
      </c>
      <c r="F102" s="4" t="s">
        <v>91</v>
      </c>
      <c r="G102" s="4" t="s">
        <v>100</v>
      </c>
      <c r="H102" s="4" t="s">
        <v>2</v>
      </c>
    </row>
    <row r="103" spans="1:8" ht="15" customHeight="1">
      <c r="A103" s="43" t="s">
        <v>52</v>
      </c>
      <c r="B103" s="17">
        <v>33035</v>
      </c>
      <c r="C103" s="18">
        <v>96000</v>
      </c>
      <c r="D103" s="18">
        <v>96000</v>
      </c>
      <c r="E103" s="18">
        <v>0</v>
      </c>
      <c r="F103" s="19">
        <v>0</v>
      </c>
      <c r="G103" s="18">
        <v>0</v>
      </c>
      <c r="H103" s="18">
        <v>0</v>
      </c>
    </row>
    <row r="104" spans="1:8" ht="15" customHeight="1">
      <c r="A104" s="50" t="s">
        <v>83</v>
      </c>
      <c r="B104" s="53">
        <v>33086</v>
      </c>
      <c r="C104" s="55">
        <v>23436960</v>
      </c>
      <c r="D104" s="55">
        <v>20664960</v>
      </c>
      <c r="E104" s="18">
        <v>2772000</v>
      </c>
      <c r="F104" s="19">
        <v>0</v>
      </c>
      <c r="G104" s="18">
        <v>2440</v>
      </c>
      <c r="H104" s="18">
        <v>2440</v>
      </c>
    </row>
    <row r="105" spans="1:9" ht="15" customHeight="1">
      <c r="A105" s="50" t="s">
        <v>84</v>
      </c>
      <c r="B105" s="53">
        <v>33087</v>
      </c>
      <c r="C105" s="55">
        <v>40997000</v>
      </c>
      <c r="D105" s="55">
        <v>40997000</v>
      </c>
      <c r="E105" s="18">
        <v>0</v>
      </c>
      <c r="F105" s="19">
        <v>0</v>
      </c>
      <c r="G105" s="18">
        <v>107582.97</v>
      </c>
      <c r="H105" s="19">
        <v>107582.97</v>
      </c>
      <c r="I105" s="68"/>
    </row>
    <row r="106" spans="1:8" ht="15" customHeight="1">
      <c r="A106" s="50" t="s">
        <v>85</v>
      </c>
      <c r="B106" s="53">
        <v>33088</v>
      </c>
      <c r="C106" s="55">
        <v>19580000</v>
      </c>
      <c r="D106" s="55">
        <v>19510335.23</v>
      </c>
      <c r="E106" s="18">
        <v>69664.77</v>
      </c>
      <c r="F106" s="19">
        <v>0</v>
      </c>
      <c r="G106" s="18">
        <v>18065.09</v>
      </c>
      <c r="H106" s="18">
        <v>18065.09</v>
      </c>
    </row>
    <row r="107" spans="1:8" ht="15" customHeight="1">
      <c r="A107" s="50" t="s">
        <v>86</v>
      </c>
      <c r="B107" s="53">
        <v>33122</v>
      </c>
      <c r="C107" s="55">
        <v>368350</v>
      </c>
      <c r="D107" s="55">
        <v>365060</v>
      </c>
      <c r="E107" s="18">
        <v>3290</v>
      </c>
      <c r="F107" s="19">
        <v>0</v>
      </c>
      <c r="G107" s="61">
        <v>0</v>
      </c>
      <c r="H107" s="18">
        <v>0</v>
      </c>
    </row>
    <row r="108" spans="1:10" ht="12.75" customHeight="1">
      <c r="A108" s="6" t="s">
        <v>3</v>
      </c>
      <c r="B108" s="7">
        <v>33155</v>
      </c>
      <c r="C108" s="8">
        <v>702200000</v>
      </c>
      <c r="D108" s="8">
        <v>702195556</v>
      </c>
      <c r="E108" s="8">
        <v>0</v>
      </c>
      <c r="F108" s="9">
        <v>4444</v>
      </c>
      <c r="G108" s="8">
        <v>0</v>
      </c>
      <c r="H108" s="8">
        <v>4444</v>
      </c>
      <c r="I108" s="102"/>
      <c r="J108" s="57"/>
    </row>
    <row r="109" spans="1:8" ht="12.75" customHeight="1">
      <c r="A109" s="6" t="s">
        <v>8</v>
      </c>
      <c r="B109" s="7">
        <v>33160</v>
      </c>
      <c r="C109" s="8">
        <v>1144500</v>
      </c>
      <c r="D109" s="71">
        <v>1032521</v>
      </c>
      <c r="E109" s="8">
        <v>111979</v>
      </c>
      <c r="F109" s="85">
        <v>0</v>
      </c>
      <c r="G109" s="8">
        <v>160301</v>
      </c>
      <c r="H109" s="8">
        <v>160301</v>
      </c>
    </row>
    <row r="110" spans="1:8" ht="12.75">
      <c r="A110" s="40" t="s">
        <v>44</v>
      </c>
      <c r="B110" s="7">
        <v>33166</v>
      </c>
      <c r="C110" s="8">
        <v>897520</v>
      </c>
      <c r="D110" s="8">
        <v>860044</v>
      </c>
      <c r="E110" s="8">
        <v>37476</v>
      </c>
      <c r="F110" s="9">
        <v>0</v>
      </c>
      <c r="G110" s="8">
        <v>5337</v>
      </c>
      <c r="H110" s="8">
        <v>5337</v>
      </c>
    </row>
    <row r="111" spans="1:10" ht="12.75" customHeight="1">
      <c r="A111" s="62" t="s">
        <v>51</v>
      </c>
      <c r="B111" s="53">
        <v>33192</v>
      </c>
      <c r="C111" s="15">
        <v>144000</v>
      </c>
      <c r="D111" s="15">
        <v>144000</v>
      </c>
      <c r="E111" s="15">
        <v>0</v>
      </c>
      <c r="F111" s="16">
        <v>0</v>
      </c>
      <c r="G111" s="15">
        <v>7729</v>
      </c>
      <c r="H111" s="15">
        <v>7729</v>
      </c>
      <c r="I111" s="56"/>
      <c r="J111" s="57"/>
    </row>
    <row r="112" spans="1:10" ht="12.75" customHeight="1">
      <c r="A112" s="62" t="s">
        <v>111</v>
      </c>
      <c r="B112" s="53">
        <v>33351</v>
      </c>
      <c r="C112" s="15">
        <v>447222</v>
      </c>
      <c r="D112" s="15">
        <v>447222</v>
      </c>
      <c r="E112" s="15">
        <v>0</v>
      </c>
      <c r="F112" s="16">
        <v>0</v>
      </c>
      <c r="G112" s="15">
        <v>10362</v>
      </c>
      <c r="H112" s="15">
        <v>10362</v>
      </c>
      <c r="I112" s="105"/>
      <c r="J112" s="57"/>
    </row>
    <row r="113" spans="1:10" ht="12.75" customHeight="1">
      <c r="A113" s="62" t="s">
        <v>112</v>
      </c>
      <c r="B113" s="53">
        <v>33352</v>
      </c>
      <c r="C113" s="15">
        <v>9566129</v>
      </c>
      <c r="D113" s="15">
        <v>7953764.85</v>
      </c>
      <c r="E113" s="15">
        <v>1612364.15</v>
      </c>
      <c r="F113" s="16">
        <v>0</v>
      </c>
      <c r="G113" s="15">
        <v>438645.35</v>
      </c>
      <c r="H113" s="15">
        <v>438645.35</v>
      </c>
      <c r="I113" s="105"/>
      <c r="J113" s="57"/>
    </row>
    <row r="114" spans="1:8" ht="12.75">
      <c r="A114" s="40" t="s">
        <v>45</v>
      </c>
      <c r="B114" s="7">
        <v>33353</v>
      </c>
      <c r="C114" s="8">
        <v>11493009351</v>
      </c>
      <c r="D114" s="8">
        <v>11485689414</v>
      </c>
      <c r="E114" s="8">
        <v>7319937</v>
      </c>
      <c r="F114" s="85">
        <v>0</v>
      </c>
      <c r="G114" s="8">
        <v>2716647.26</v>
      </c>
      <c r="H114" s="8">
        <v>2716647.26</v>
      </c>
    </row>
    <row r="115" spans="1:10" ht="12.75">
      <c r="A115" s="79" t="s">
        <v>75</v>
      </c>
      <c r="B115" s="7">
        <v>33354</v>
      </c>
      <c r="C115" s="8">
        <v>1569230</v>
      </c>
      <c r="D115" s="78">
        <v>1569230</v>
      </c>
      <c r="E115" s="8">
        <v>0</v>
      </c>
      <c r="F115" s="9">
        <v>0</v>
      </c>
      <c r="G115" s="8">
        <v>0</v>
      </c>
      <c r="H115" s="8">
        <v>0</v>
      </c>
      <c r="I115" s="56"/>
      <c r="J115" s="57"/>
    </row>
    <row r="116" spans="1:8" ht="15">
      <c r="A116" s="127" t="s">
        <v>4</v>
      </c>
      <c r="B116" s="128"/>
      <c r="C116" s="10">
        <f aca="true" t="shared" si="13" ref="C116:H116">SUM(C103:C115)</f>
        <v>12293456262</v>
      </c>
      <c r="D116" s="10">
        <f t="shared" si="13"/>
        <v>12281525107.08</v>
      </c>
      <c r="E116" s="10">
        <f t="shared" si="13"/>
        <v>11926710.92</v>
      </c>
      <c r="F116" s="10">
        <f t="shared" si="13"/>
        <v>4444</v>
      </c>
      <c r="G116" s="10">
        <f t="shared" si="13"/>
        <v>3467109.67</v>
      </c>
      <c r="H116" s="10">
        <f t="shared" si="13"/>
        <v>3471553.67</v>
      </c>
    </row>
    <row r="117" spans="1:8" ht="12.75">
      <c r="A117" s="33" t="s">
        <v>59</v>
      </c>
      <c r="C117" s="13"/>
      <c r="D117" s="24"/>
      <c r="E117" s="13"/>
      <c r="F117" s="13"/>
      <c r="G117" s="13"/>
      <c r="H117" s="13"/>
    </row>
    <row r="118" spans="1:8" ht="12.75">
      <c r="A118" s="33" t="s">
        <v>110</v>
      </c>
      <c r="B118" s="31"/>
      <c r="C118" s="13"/>
      <c r="D118" s="13"/>
      <c r="E118" s="13"/>
      <c r="F118" s="13"/>
      <c r="G118" s="13"/>
      <c r="H118" s="13"/>
    </row>
    <row r="119" spans="1:8" ht="12.75">
      <c r="A119" s="33" t="s">
        <v>113</v>
      </c>
      <c r="B119" s="31"/>
      <c r="C119" s="13"/>
      <c r="D119" s="13"/>
      <c r="E119" s="13"/>
      <c r="F119" s="13"/>
      <c r="G119" s="13"/>
      <c r="H119" s="13"/>
    </row>
    <row r="120" spans="1:8" ht="15">
      <c r="A120" s="123" t="s">
        <v>17</v>
      </c>
      <c r="H120" s="121" t="s">
        <v>143</v>
      </c>
    </row>
    <row r="121" spans="1:8" ht="45" customHeight="1">
      <c r="A121" s="2" t="s">
        <v>0</v>
      </c>
      <c r="B121" s="3" t="s">
        <v>1</v>
      </c>
      <c r="C121" s="4" t="s">
        <v>89</v>
      </c>
      <c r="D121" s="4" t="s">
        <v>90</v>
      </c>
      <c r="E121" s="4" t="s">
        <v>9</v>
      </c>
      <c r="F121" s="4" t="s">
        <v>91</v>
      </c>
      <c r="G121" s="4" t="s">
        <v>93</v>
      </c>
      <c r="H121" s="4" t="s">
        <v>2</v>
      </c>
    </row>
    <row r="122" spans="1:8" ht="12.75">
      <c r="A122" s="80" t="s">
        <v>121</v>
      </c>
      <c r="B122" s="53">
        <v>33160</v>
      </c>
      <c r="C122" s="18">
        <v>493470</v>
      </c>
      <c r="D122" s="18">
        <v>493470</v>
      </c>
      <c r="E122" s="18">
        <v>0</v>
      </c>
      <c r="F122" s="19">
        <v>0</v>
      </c>
      <c r="G122" s="61">
        <v>0</v>
      </c>
      <c r="H122" s="18">
        <v>0</v>
      </c>
    </row>
    <row r="123" spans="1:8" ht="12.75">
      <c r="A123" s="106" t="s">
        <v>122</v>
      </c>
      <c r="B123" s="53">
        <v>33066</v>
      </c>
      <c r="C123" s="18">
        <v>335120</v>
      </c>
      <c r="D123" s="18">
        <v>335120</v>
      </c>
      <c r="E123" s="18">
        <v>0</v>
      </c>
      <c r="F123" s="19">
        <v>0</v>
      </c>
      <c r="G123" s="61">
        <v>0</v>
      </c>
      <c r="H123" s="18">
        <v>0</v>
      </c>
    </row>
    <row r="124" spans="1:8" ht="15">
      <c r="A124" s="127" t="s">
        <v>4</v>
      </c>
      <c r="B124" s="128"/>
      <c r="C124" s="10">
        <f aca="true" t="shared" si="14" ref="C124:H124">SUM(C122:C123)</f>
        <v>828590</v>
      </c>
      <c r="D124" s="10">
        <f t="shared" si="14"/>
        <v>828590</v>
      </c>
      <c r="E124" s="10">
        <f t="shared" si="14"/>
        <v>0</v>
      </c>
      <c r="F124" s="10">
        <f t="shared" si="14"/>
        <v>0</v>
      </c>
      <c r="G124" s="10">
        <f t="shared" si="14"/>
        <v>0</v>
      </c>
      <c r="H124" s="10">
        <f t="shared" si="14"/>
        <v>0</v>
      </c>
    </row>
    <row r="125" spans="1:8" ht="12.75">
      <c r="A125" s="33" t="s">
        <v>120</v>
      </c>
      <c r="B125" s="12"/>
      <c r="C125" s="13"/>
      <c r="D125" s="13"/>
      <c r="E125" s="13"/>
      <c r="F125" s="13"/>
      <c r="G125" s="13"/>
      <c r="H125" s="13"/>
    </row>
    <row r="126" spans="1:4" ht="12.75">
      <c r="A126" s="33" t="s">
        <v>110</v>
      </c>
      <c r="C126" s="13"/>
      <c r="D126" s="24"/>
    </row>
    <row r="127" spans="1:4" ht="12.75">
      <c r="A127" s="33" t="s">
        <v>113</v>
      </c>
      <c r="C127" s="13"/>
      <c r="D127" s="24"/>
    </row>
    <row r="128" spans="1:4" ht="12.75">
      <c r="A128" s="33"/>
      <c r="C128" s="13"/>
      <c r="D128" s="24"/>
    </row>
    <row r="129" spans="1:4" s="117" customFormat="1" ht="15.75">
      <c r="A129" s="118" t="s">
        <v>70</v>
      </c>
      <c r="C129" s="122"/>
      <c r="D129" s="124"/>
    </row>
    <row r="130" spans="1:8" s="119" customFormat="1" ht="15">
      <c r="A130" s="11" t="s">
        <v>16</v>
      </c>
      <c r="H130" s="121" t="s">
        <v>143</v>
      </c>
    </row>
    <row r="131" spans="1:8" ht="48">
      <c r="A131" s="84" t="s">
        <v>0</v>
      </c>
      <c r="B131" s="3" t="s">
        <v>1</v>
      </c>
      <c r="C131" s="4" t="s">
        <v>89</v>
      </c>
      <c r="D131" s="4" t="s">
        <v>90</v>
      </c>
      <c r="E131" s="4" t="s">
        <v>12</v>
      </c>
      <c r="F131" s="4" t="s">
        <v>91</v>
      </c>
      <c r="G131" s="4" t="s">
        <v>92</v>
      </c>
      <c r="H131" s="4" t="s">
        <v>2</v>
      </c>
    </row>
    <row r="132" spans="1:8" ht="12.75" customHeight="1">
      <c r="A132" s="42" t="s">
        <v>72</v>
      </c>
      <c r="B132" s="36">
        <v>34017</v>
      </c>
      <c r="C132" s="41">
        <v>120000</v>
      </c>
      <c r="D132" s="69">
        <v>120000</v>
      </c>
      <c r="E132" s="70">
        <v>0</v>
      </c>
      <c r="F132" s="69">
        <v>0</v>
      </c>
      <c r="G132" s="69">
        <v>0</v>
      </c>
      <c r="H132" s="69">
        <v>0</v>
      </c>
    </row>
    <row r="133" spans="1:8" ht="12.75" customHeight="1">
      <c r="A133" s="46" t="s">
        <v>108</v>
      </c>
      <c r="B133" s="36">
        <v>34021</v>
      </c>
      <c r="C133" s="41">
        <v>454000</v>
      </c>
      <c r="D133" s="69">
        <v>454000</v>
      </c>
      <c r="E133" s="70">
        <v>0</v>
      </c>
      <c r="F133" s="69">
        <v>0</v>
      </c>
      <c r="G133" s="69">
        <v>135.6</v>
      </c>
      <c r="H133" s="69">
        <v>135.6</v>
      </c>
    </row>
    <row r="134" spans="1:9" ht="12.75" customHeight="1">
      <c r="A134" s="42" t="s">
        <v>71</v>
      </c>
      <c r="B134" s="36">
        <v>34031</v>
      </c>
      <c r="C134" s="41">
        <v>276000</v>
      </c>
      <c r="D134" s="69">
        <v>276000</v>
      </c>
      <c r="E134" s="70">
        <v>0</v>
      </c>
      <c r="F134" s="69">
        <v>0</v>
      </c>
      <c r="G134" s="69">
        <v>0</v>
      </c>
      <c r="H134" s="69">
        <v>0</v>
      </c>
      <c r="I134" s="104"/>
    </row>
    <row r="135" spans="1:9" ht="12.75" customHeight="1">
      <c r="A135" s="46" t="s">
        <v>79</v>
      </c>
      <c r="B135" s="36">
        <v>34033</v>
      </c>
      <c r="C135" s="41">
        <v>326820</v>
      </c>
      <c r="D135" s="69">
        <v>326820</v>
      </c>
      <c r="E135" s="70">
        <v>0</v>
      </c>
      <c r="F135" s="69">
        <v>0</v>
      </c>
      <c r="G135" s="69">
        <v>820</v>
      </c>
      <c r="H135" s="69">
        <v>820</v>
      </c>
      <c r="I135" s="104"/>
    </row>
    <row r="136" spans="1:8" ht="12.75" customHeight="1">
      <c r="A136" s="46" t="s">
        <v>81</v>
      </c>
      <c r="B136" s="36">
        <v>34053</v>
      </c>
      <c r="C136" s="41">
        <v>855000</v>
      </c>
      <c r="D136" s="69">
        <v>855000</v>
      </c>
      <c r="E136" s="70">
        <v>0</v>
      </c>
      <c r="F136" s="69">
        <v>0</v>
      </c>
      <c r="G136" s="69">
        <v>0</v>
      </c>
      <c r="H136" s="69">
        <v>0</v>
      </c>
    </row>
    <row r="137" spans="1:8" ht="12.75" customHeight="1">
      <c r="A137" s="32" t="s">
        <v>11</v>
      </c>
      <c r="B137" s="36">
        <v>34070</v>
      </c>
      <c r="C137" s="20">
        <v>10000</v>
      </c>
      <c r="D137" s="71">
        <v>10000</v>
      </c>
      <c r="E137" s="71">
        <v>0</v>
      </c>
      <c r="F137" s="71">
        <v>0</v>
      </c>
      <c r="G137" s="71">
        <v>0</v>
      </c>
      <c r="H137" s="71">
        <v>0</v>
      </c>
    </row>
    <row r="138" spans="1:10" ht="12.75">
      <c r="A138" s="42" t="s">
        <v>76</v>
      </c>
      <c r="B138" s="36">
        <v>34505</v>
      </c>
      <c r="C138" s="20">
        <v>270000</v>
      </c>
      <c r="D138" s="71">
        <v>270000</v>
      </c>
      <c r="E138" s="71">
        <v>0</v>
      </c>
      <c r="F138" s="71">
        <v>0</v>
      </c>
      <c r="G138" s="71">
        <v>0</v>
      </c>
      <c r="H138" s="71">
        <v>0</v>
      </c>
      <c r="I138" s="105"/>
      <c r="J138" s="57"/>
    </row>
    <row r="139" spans="1:10" ht="12.75">
      <c r="A139" s="46" t="s">
        <v>109</v>
      </c>
      <c r="B139" s="107">
        <v>34509</v>
      </c>
      <c r="C139" s="20">
        <v>1272077.95</v>
      </c>
      <c r="D139" s="71">
        <v>1272077.95</v>
      </c>
      <c r="E139" s="71">
        <v>0</v>
      </c>
      <c r="F139" s="71">
        <v>0</v>
      </c>
      <c r="G139" s="71">
        <v>24227.95</v>
      </c>
      <c r="H139" s="71">
        <v>24227.95</v>
      </c>
      <c r="I139" s="105"/>
      <c r="J139" s="57"/>
    </row>
    <row r="140" spans="1:8" ht="15">
      <c r="A140" s="127" t="s">
        <v>4</v>
      </c>
      <c r="B140" s="128"/>
      <c r="C140" s="10">
        <f aca="true" t="shared" si="15" ref="C140:H140">SUM(C132:C139)</f>
        <v>3583897.95</v>
      </c>
      <c r="D140" s="10">
        <f t="shared" si="15"/>
        <v>3583897.95</v>
      </c>
      <c r="E140" s="10">
        <f t="shared" si="15"/>
        <v>0</v>
      </c>
      <c r="F140" s="10">
        <f t="shared" si="15"/>
        <v>0</v>
      </c>
      <c r="G140" s="10">
        <f t="shared" si="15"/>
        <v>25183.55</v>
      </c>
      <c r="H140" s="10">
        <f t="shared" si="15"/>
        <v>25183.55</v>
      </c>
    </row>
    <row r="141" spans="1:8" ht="15">
      <c r="A141" s="47"/>
      <c r="B141" s="47"/>
      <c r="C141" s="48"/>
      <c r="D141" s="48"/>
      <c r="E141" s="48"/>
      <c r="F141" s="48"/>
      <c r="G141" s="48"/>
      <c r="H141" s="48"/>
    </row>
    <row r="142" spans="1:8" s="119" customFormat="1" ht="15">
      <c r="A142" s="11" t="s">
        <v>17</v>
      </c>
      <c r="H142" s="121" t="s">
        <v>143</v>
      </c>
    </row>
    <row r="143" spans="1:8" ht="45" customHeight="1">
      <c r="A143" s="2" t="s">
        <v>0</v>
      </c>
      <c r="B143" s="3" t="s">
        <v>1</v>
      </c>
      <c r="C143" s="4" t="s">
        <v>89</v>
      </c>
      <c r="D143" s="4" t="s">
        <v>90</v>
      </c>
      <c r="E143" s="4" t="s">
        <v>12</v>
      </c>
      <c r="F143" s="4" t="s">
        <v>91</v>
      </c>
      <c r="G143" s="4" t="s">
        <v>93</v>
      </c>
      <c r="H143" s="4" t="s">
        <v>2</v>
      </c>
    </row>
    <row r="144" spans="1:8" ht="12.75">
      <c r="A144" s="42" t="s">
        <v>53</v>
      </c>
      <c r="B144" s="36">
        <v>34053</v>
      </c>
      <c r="C144" s="41">
        <v>1032000</v>
      </c>
      <c r="D144" s="15">
        <v>968990.1</v>
      </c>
      <c r="E144" s="41">
        <v>47009.9</v>
      </c>
      <c r="F144" s="81">
        <v>0</v>
      </c>
      <c r="G144" s="41">
        <v>16000</v>
      </c>
      <c r="H144" s="15">
        <f>C144-D144-E144</f>
        <v>16000.000000000022</v>
      </c>
    </row>
    <row r="145" spans="1:8" ht="12.75">
      <c r="A145" s="14" t="s">
        <v>11</v>
      </c>
      <c r="B145" s="36">
        <v>34070</v>
      </c>
      <c r="C145" s="15">
        <v>1163000</v>
      </c>
      <c r="D145" s="15">
        <v>1163000</v>
      </c>
      <c r="E145" s="15">
        <v>0</v>
      </c>
      <c r="F145" s="15">
        <v>0</v>
      </c>
      <c r="G145" s="41">
        <v>0</v>
      </c>
      <c r="H145" s="15">
        <v>0</v>
      </c>
    </row>
    <row r="146" spans="1:8" ht="12.75">
      <c r="A146" s="76" t="s">
        <v>55</v>
      </c>
      <c r="B146" s="36">
        <v>34544</v>
      </c>
      <c r="C146" s="15">
        <v>249000</v>
      </c>
      <c r="D146" s="15">
        <v>249000</v>
      </c>
      <c r="E146" s="15">
        <v>0</v>
      </c>
      <c r="F146" s="15">
        <v>0</v>
      </c>
      <c r="G146" s="41">
        <v>0</v>
      </c>
      <c r="H146" s="15">
        <v>0</v>
      </c>
    </row>
    <row r="147" spans="1:8" ht="25.5">
      <c r="A147" s="80" t="s">
        <v>56</v>
      </c>
      <c r="B147" s="36">
        <v>34352</v>
      </c>
      <c r="C147" s="15">
        <f>16500000+5327000</f>
        <v>21827000</v>
      </c>
      <c r="D147" s="15">
        <v>21827000</v>
      </c>
      <c r="E147" s="15">
        <v>0</v>
      </c>
      <c r="F147" s="82">
        <v>0</v>
      </c>
      <c r="G147" s="41">
        <v>0</v>
      </c>
      <c r="H147" s="15">
        <v>0</v>
      </c>
    </row>
    <row r="148" spans="1:8" ht="15">
      <c r="A148" s="129" t="s">
        <v>4</v>
      </c>
      <c r="B148" s="130"/>
      <c r="C148" s="10">
        <f aca="true" t="shared" si="16" ref="C148:H148">SUM(C144:C147)</f>
        <v>24271000</v>
      </c>
      <c r="D148" s="25">
        <f t="shared" si="16"/>
        <v>24207990.1</v>
      </c>
      <c r="E148" s="25">
        <f t="shared" si="16"/>
        <v>47009.9</v>
      </c>
      <c r="F148" s="25">
        <f t="shared" si="16"/>
        <v>0</v>
      </c>
      <c r="G148" s="25">
        <f t="shared" si="16"/>
        <v>16000</v>
      </c>
      <c r="H148" s="25">
        <f t="shared" si="16"/>
        <v>16000.000000000022</v>
      </c>
    </row>
    <row r="157" s="117" customFormat="1" ht="17.25" customHeight="1">
      <c r="A157" s="118" t="s">
        <v>36</v>
      </c>
    </row>
    <row r="158" spans="1:8" s="119" customFormat="1" ht="15">
      <c r="A158" s="11" t="s">
        <v>16</v>
      </c>
      <c r="H158" s="121" t="s">
        <v>143</v>
      </c>
    </row>
    <row r="159" spans="1:8" ht="48">
      <c r="A159" s="2" t="s">
        <v>0</v>
      </c>
      <c r="B159" s="3" t="s">
        <v>1</v>
      </c>
      <c r="C159" s="4" t="s">
        <v>89</v>
      </c>
      <c r="D159" s="4" t="s">
        <v>90</v>
      </c>
      <c r="E159" s="4" t="s">
        <v>78</v>
      </c>
      <c r="F159" s="4" t="s">
        <v>91</v>
      </c>
      <c r="G159" s="4" t="s">
        <v>92</v>
      </c>
      <c r="H159" s="4" t="s">
        <v>2</v>
      </c>
    </row>
    <row r="160" spans="1:8" ht="12.75">
      <c r="A160" s="65" t="s">
        <v>73</v>
      </c>
      <c r="B160" s="142">
        <v>35018</v>
      </c>
      <c r="C160" s="125">
        <v>2559300</v>
      </c>
      <c r="D160" s="125">
        <v>2559300</v>
      </c>
      <c r="E160" s="125">
        <v>0</v>
      </c>
      <c r="F160" s="125">
        <v>0</v>
      </c>
      <c r="G160" s="125">
        <v>0</v>
      </c>
      <c r="H160" s="125">
        <v>0</v>
      </c>
    </row>
    <row r="161" spans="1:8" ht="12.75">
      <c r="A161" s="42" t="s">
        <v>74</v>
      </c>
      <c r="B161" s="143"/>
      <c r="C161" s="126"/>
      <c r="D161" s="126"/>
      <c r="E161" s="126"/>
      <c r="F161" s="126"/>
      <c r="G161" s="126"/>
      <c r="H161" s="126"/>
    </row>
    <row r="162" spans="1:8" ht="12.75">
      <c r="A162" s="46" t="s">
        <v>141</v>
      </c>
      <c r="B162" s="143"/>
      <c r="C162" s="126"/>
      <c r="D162" s="126"/>
      <c r="E162" s="126"/>
      <c r="F162" s="126"/>
      <c r="G162" s="126"/>
      <c r="H162" s="126"/>
    </row>
    <row r="163" spans="1:8" ht="30" customHeight="1">
      <c r="A163" s="46" t="s">
        <v>140</v>
      </c>
      <c r="B163" s="53">
        <v>35026</v>
      </c>
      <c r="C163" s="90">
        <v>712000</v>
      </c>
      <c r="D163" s="90">
        <v>712000</v>
      </c>
      <c r="E163" s="90">
        <v>0</v>
      </c>
      <c r="F163" s="90">
        <v>0</v>
      </c>
      <c r="G163" s="90">
        <v>194790</v>
      </c>
      <c r="H163" s="90">
        <v>194790</v>
      </c>
    </row>
    <row r="164" spans="1:9" ht="54.75" customHeight="1">
      <c r="A164" s="46" t="s">
        <v>142</v>
      </c>
      <c r="B164" s="53">
        <v>35028</v>
      </c>
      <c r="C164" s="90">
        <v>214000</v>
      </c>
      <c r="D164" s="90">
        <v>214000</v>
      </c>
      <c r="E164" s="90">
        <v>0</v>
      </c>
      <c r="F164" s="90">
        <v>0</v>
      </c>
      <c r="G164" s="90">
        <v>0</v>
      </c>
      <c r="H164" s="90">
        <v>0</v>
      </c>
      <c r="I164" s="44"/>
    </row>
    <row r="165" spans="1:8" ht="24.75" customHeight="1">
      <c r="A165" s="46" t="s">
        <v>105</v>
      </c>
      <c r="B165" s="53">
        <v>35500</v>
      </c>
      <c r="C165" s="90">
        <v>1040600</v>
      </c>
      <c r="D165" s="108">
        <v>1040600</v>
      </c>
      <c r="E165" s="90">
        <v>0</v>
      </c>
      <c r="F165" s="90">
        <v>0</v>
      </c>
      <c r="G165" s="90">
        <v>0</v>
      </c>
      <c r="H165" s="90">
        <v>0</v>
      </c>
    </row>
    <row r="166" spans="1:8" ht="15">
      <c r="A166" s="127" t="s">
        <v>4</v>
      </c>
      <c r="B166" s="128"/>
      <c r="C166" s="25">
        <f aca="true" t="shared" si="17" ref="C166:H166">SUM(C160:C165)</f>
        <v>4525900</v>
      </c>
      <c r="D166" s="25">
        <f t="shared" si="17"/>
        <v>4525900</v>
      </c>
      <c r="E166" s="25">
        <f t="shared" si="17"/>
        <v>0</v>
      </c>
      <c r="F166" s="25">
        <f t="shared" si="17"/>
        <v>0</v>
      </c>
      <c r="G166" s="25">
        <f t="shared" si="17"/>
        <v>194790</v>
      </c>
      <c r="H166" s="25">
        <f t="shared" si="17"/>
        <v>194790</v>
      </c>
    </row>
    <row r="168" s="117" customFormat="1" ht="15.75">
      <c r="A168" s="118" t="s">
        <v>131</v>
      </c>
    </row>
    <row r="169" spans="1:8" s="119" customFormat="1" ht="15">
      <c r="A169" s="11" t="s">
        <v>16</v>
      </c>
      <c r="H169" s="121" t="s">
        <v>143</v>
      </c>
    </row>
    <row r="170" spans="1:8" ht="48">
      <c r="A170" s="2" t="s">
        <v>0</v>
      </c>
      <c r="B170" s="3" t="s">
        <v>1</v>
      </c>
      <c r="C170" s="4" t="s">
        <v>89</v>
      </c>
      <c r="D170" s="4" t="s">
        <v>90</v>
      </c>
      <c r="E170" s="4" t="s">
        <v>134</v>
      </c>
      <c r="F170" s="4" t="s">
        <v>91</v>
      </c>
      <c r="G170" s="4" t="s">
        <v>92</v>
      </c>
      <c r="H170" s="4" t="s">
        <v>2</v>
      </c>
    </row>
    <row r="171" spans="1:8" ht="30" customHeight="1">
      <c r="A171" s="114" t="s">
        <v>132</v>
      </c>
      <c r="B171" s="95" t="s">
        <v>133</v>
      </c>
      <c r="C171" s="15">
        <v>370039791.92</v>
      </c>
      <c r="D171" s="15">
        <v>335142196.81</v>
      </c>
      <c r="E171" s="15">
        <v>34897595.11</v>
      </c>
      <c r="F171" s="16">
        <v>0</v>
      </c>
      <c r="G171" s="15">
        <v>43693.5</v>
      </c>
      <c r="H171" s="15">
        <v>43693.5</v>
      </c>
    </row>
    <row r="172" spans="1:8" ht="25.5">
      <c r="A172" s="114" t="s">
        <v>132</v>
      </c>
      <c r="B172" s="95" t="s">
        <v>135</v>
      </c>
      <c r="C172" s="87">
        <v>20000000</v>
      </c>
      <c r="D172" s="88">
        <v>13027070.07</v>
      </c>
      <c r="E172" s="88">
        <v>6972929.93</v>
      </c>
      <c r="F172" s="89">
        <v>0</v>
      </c>
      <c r="G172" s="88">
        <v>0</v>
      </c>
      <c r="H172" s="88">
        <v>0</v>
      </c>
    </row>
    <row r="173" spans="1:8" ht="15">
      <c r="A173" s="127" t="s">
        <v>4</v>
      </c>
      <c r="B173" s="128"/>
      <c r="C173" s="10">
        <f aca="true" t="shared" si="18" ref="C173:H173">SUM(C171:C172)</f>
        <v>390039791.92</v>
      </c>
      <c r="D173" s="10">
        <f t="shared" si="18"/>
        <v>348169266.88</v>
      </c>
      <c r="E173" s="10">
        <f t="shared" si="18"/>
        <v>41870525.04</v>
      </c>
      <c r="F173" s="10">
        <f t="shared" si="18"/>
        <v>0</v>
      </c>
      <c r="G173" s="10">
        <f t="shared" si="18"/>
        <v>43693.5</v>
      </c>
      <c r="H173" s="10">
        <f t="shared" si="18"/>
        <v>43693.5</v>
      </c>
    </row>
    <row r="190" ht="15">
      <c r="A190" s="11" t="s">
        <v>18</v>
      </c>
    </row>
    <row r="191" spans="1:8" ht="20.25" customHeight="1">
      <c r="A191" s="26" t="s">
        <v>15</v>
      </c>
      <c r="B191" s="27"/>
      <c r="C191" s="28">
        <f aca="true" t="shared" si="19" ref="C191:H191">C6+C18+C34+C49+C83+C98+C116+C140+C166+C173</f>
        <v>14888205784.87</v>
      </c>
      <c r="D191" s="28">
        <f t="shared" si="19"/>
        <v>14833043595.269999</v>
      </c>
      <c r="E191" s="28">
        <f t="shared" si="19"/>
        <v>53797235.96</v>
      </c>
      <c r="F191" s="28">
        <f t="shared" si="19"/>
        <v>1364953.6400000001</v>
      </c>
      <c r="G191" s="28">
        <f t="shared" si="19"/>
        <v>45318171.82</v>
      </c>
      <c r="H191" s="28">
        <f t="shared" si="19"/>
        <v>46683125.46</v>
      </c>
    </row>
    <row r="192" spans="1:8" ht="20.25" customHeight="1">
      <c r="A192" s="72"/>
      <c r="B192" s="73"/>
      <c r="C192" s="74"/>
      <c r="D192" s="74"/>
      <c r="E192" s="74"/>
      <c r="F192" s="74"/>
      <c r="G192" s="74"/>
      <c r="H192" s="74"/>
    </row>
    <row r="193" spans="1:7" ht="12.75">
      <c r="A193" t="s">
        <v>37</v>
      </c>
      <c r="G193" s="13"/>
    </row>
    <row r="194" spans="1:7" ht="12.75">
      <c r="A194" s="44" t="s">
        <v>50</v>
      </c>
      <c r="C194" s="37">
        <v>18605</v>
      </c>
      <c r="G194" s="13"/>
    </row>
    <row r="195" spans="1:7" ht="12.75">
      <c r="A195" t="s">
        <v>38</v>
      </c>
      <c r="C195" s="37">
        <v>921880</v>
      </c>
      <c r="G195" s="13"/>
    </row>
    <row r="196" spans="1:7" ht="12.75">
      <c r="A196" t="s">
        <v>104</v>
      </c>
      <c r="C196" s="37">
        <v>6372</v>
      </c>
      <c r="G196" s="13"/>
    </row>
    <row r="197" spans="1:7" ht="12.75">
      <c r="A197" s="44" t="s">
        <v>114</v>
      </c>
      <c r="C197" s="37">
        <v>4444</v>
      </c>
      <c r="G197" s="13"/>
    </row>
    <row r="198" spans="1:7" ht="12.75">
      <c r="A198" s="44" t="s">
        <v>87</v>
      </c>
      <c r="C198" s="37">
        <v>396479.99</v>
      </c>
      <c r="G198" s="13"/>
    </row>
    <row r="199" spans="1:7" ht="12.75">
      <c r="A199" s="44" t="s">
        <v>101</v>
      </c>
      <c r="C199" s="37">
        <v>17172.65</v>
      </c>
      <c r="G199" s="13"/>
    </row>
    <row r="200" spans="3:7" ht="12.75">
      <c r="C200" s="37"/>
      <c r="G200" s="13"/>
    </row>
    <row r="201" spans="1:7" ht="12.75">
      <c r="A201" t="s">
        <v>39</v>
      </c>
      <c r="G201" s="13"/>
    </row>
    <row r="202" spans="1:7" ht="12.75">
      <c r="A202" t="s">
        <v>40</v>
      </c>
      <c r="C202" s="83">
        <v>38671945.1</v>
      </c>
      <c r="G202" s="13"/>
    </row>
    <row r="203" spans="1:7" ht="11.25" customHeight="1">
      <c r="A203" t="s">
        <v>28</v>
      </c>
      <c r="C203" s="37">
        <v>413652.64</v>
      </c>
      <c r="D203" s="44"/>
      <c r="G203" s="13"/>
    </row>
    <row r="204" spans="1:7" ht="12.75">
      <c r="A204" t="s">
        <v>60</v>
      </c>
      <c r="C204" s="37">
        <v>3471553.67</v>
      </c>
      <c r="G204" s="13"/>
    </row>
    <row r="205" spans="1:7" ht="12.75">
      <c r="A205" s="44" t="s">
        <v>65</v>
      </c>
      <c r="C205" s="38">
        <v>25183.55</v>
      </c>
      <c r="G205" s="13"/>
    </row>
    <row r="206" spans="1:7" ht="12.75">
      <c r="A206" s="44" t="s">
        <v>67</v>
      </c>
      <c r="C206" s="38">
        <v>194790</v>
      </c>
      <c r="G206" s="13"/>
    </row>
    <row r="207" spans="1:7" ht="12.75">
      <c r="A207" s="44" t="s">
        <v>115</v>
      </c>
      <c r="C207" s="38">
        <v>3855935</v>
      </c>
      <c r="G207" s="13"/>
    </row>
    <row r="208" spans="1:7" ht="12.75">
      <c r="A208" s="44" t="s">
        <v>64</v>
      </c>
      <c r="C208" s="38">
        <v>6372</v>
      </c>
      <c r="G208" s="13"/>
    </row>
    <row r="209" spans="1:7" ht="12.75">
      <c r="A209" s="44" t="s">
        <v>136</v>
      </c>
      <c r="C209" s="38">
        <v>43693.5</v>
      </c>
      <c r="G209" s="13"/>
    </row>
    <row r="210" spans="1:7" ht="12.75">
      <c r="A210" s="44"/>
      <c r="C210" s="38"/>
      <c r="G210" s="13"/>
    </row>
    <row r="211" spans="1:7" ht="12.75">
      <c r="A211" s="44"/>
      <c r="C211" s="38"/>
      <c r="G211" s="13"/>
    </row>
    <row r="212" spans="1:7" ht="12.75">
      <c r="A212" s="44"/>
      <c r="C212" s="38"/>
      <c r="G212" s="13"/>
    </row>
    <row r="213" ht="15">
      <c r="A213" s="11" t="s">
        <v>19</v>
      </c>
    </row>
    <row r="214" spans="1:8" ht="15">
      <c r="A214" s="26" t="s">
        <v>15</v>
      </c>
      <c r="B214" s="27"/>
      <c r="C214" s="28">
        <f aca="true" t="shared" si="20" ref="C214:H214">C11+C26+C41+C62+C69+C124+C148+C75+C88</f>
        <v>117934192</v>
      </c>
      <c r="D214" s="28">
        <f t="shared" si="20"/>
        <v>115816958.03999999</v>
      </c>
      <c r="E214" s="28">
        <f t="shared" si="20"/>
        <v>284137.9</v>
      </c>
      <c r="F214" s="28">
        <f t="shared" si="20"/>
        <v>0</v>
      </c>
      <c r="G214" s="28">
        <f t="shared" si="20"/>
        <v>1833096.060000002</v>
      </c>
      <c r="H214" s="28">
        <f t="shared" si="20"/>
        <v>1833096.0600000005</v>
      </c>
    </row>
    <row r="215" spans="3:7" ht="12.75">
      <c r="C215" s="38"/>
      <c r="G215" s="13"/>
    </row>
    <row r="216" spans="1:7" ht="12.75">
      <c r="A216" t="s">
        <v>41</v>
      </c>
      <c r="G216" s="13"/>
    </row>
    <row r="217" spans="1:7" ht="12.75">
      <c r="A217" t="s">
        <v>28</v>
      </c>
      <c r="C217" s="38">
        <f>H26</f>
        <v>1575810.42</v>
      </c>
      <c r="D217" s="44"/>
      <c r="G217" s="13"/>
    </row>
    <row r="218" spans="1:7" ht="12.75">
      <c r="A218" t="s">
        <v>40</v>
      </c>
      <c r="C218" s="38">
        <f>H41</f>
        <v>8400</v>
      </c>
      <c r="G218" s="13"/>
    </row>
    <row r="219" spans="1:7" ht="12.75">
      <c r="A219" s="44" t="s">
        <v>64</v>
      </c>
      <c r="C219" s="38">
        <f>H62</f>
        <v>215005.6400000006</v>
      </c>
      <c r="G219" s="13"/>
    </row>
    <row r="220" spans="1:7" ht="12.75">
      <c r="A220" t="s">
        <v>65</v>
      </c>
      <c r="C220" s="38">
        <f>H148</f>
        <v>16000.000000000022</v>
      </c>
      <c r="G220" s="13"/>
    </row>
    <row r="221" spans="1:9" ht="12.75">
      <c r="A221" t="s">
        <v>130</v>
      </c>
      <c r="C221" s="38">
        <v>17880</v>
      </c>
      <c r="G221" s="13"/>
      <c r="I221" s="13">
        <f>SUM(H191,H214)</f>
        <v>48516221.52</v>
      </c>
    </row>
    <row r="222" spans="3:7" ht="12.75">
      <c r="C222" s="38"/>
      <c r="G222" s="13"/>
    </row>
    <row r="223" ht="12.75">
      <c r="C223" s="38"/>
    </row>
    <row r="224" ht="12.75">
      <c r="C224" s="38"/>
    </row>
    <row r="225" ht="12.75">
      <c r="C225" s="38"/>
    </row>
  </sheetData>
  <sheetProtection/>
  <mergeCells count="34">
    <mergeCell ref="A26:B26"/>
    <mergeCell ref="A34:B34"/>
    <mergeCell ref="A41:B41"/>
    <mergeCell ref="A173:B173"/>
    <mergeCell ref="C160:C162"/>
    <mergeCell ref="A81:A82"/>
    <mergeCell ref="A166:B166"/>
    <mergeCell ref="B160:B162"/>
    <mergeCell ref="H160:H162"/>
    <mergeCell ref="D81:D82"/>
    <mergeCell ref="B81:B82"/>
    <mergeCell ref="A6:B6"/>
    <mergeCell ref="A11:B11"/>
    <mergeCell ref="A18:B18"/>
    <mergeCell ref="A49:B49"/>
    <mergeCell ref="A69:B69"/>
    <mergeCell ref="A62:B62"/>
    <mergeCell ref="A75:B75"/>
    <mergeCell ref="H81:H82"/>
    <mergeCell ref="C81:C82"/>
    <mergeCell ref="A83:B83"/>
    <mergeCell ref="E81:E82"/>
    <mergeCell ref="F81:F82"/>
    <mergeCell ref="A88:B88"/>
    <mergeCell ref="F160:F162"/>
    <mergeCell ref="D160:D162"/>
    <mergeCell ref="A98:B98"/>
    <mergeCell ref="A148:B148"/>
    <mergeCell ref="G81:G82"/>
    <mergeCell ref="E160:E162"/>
    <mergeCell ref="A140:B140"/>
    <mergeCell ref="G160:G162"/>
    <mergeCell ref="A116:B116"/>
    <mergeCell ref="A124:B124"/>
  </mergeCells>
  <printOptions/>
  <pageMargins left="0.5905511811023623" right="0.1968503937007874" top="0.9448818897637796" bottom="0.984251968503937" header="0.5118110236220472" footer="0.5118110236220472"/>
  <pageSetup firstPageNumber="53" useFirstPageNumber="1" horizontalDpi="600" verticalDpi="600" orientation="landscape" paperSize="9" scale="76" r:id="rId1"/>
  <headerFooter alignWithMargins="0">
    <oddFooter>&amp;L&amp;"Arial,Kurzíva"Zastupitelstvo Olomouckého kraje 17. 6. 2024
7.2. - Rozpočet Olomouckého kraje 2023 - závěrečný účet 
Příloha č. 11: FV se státním rozpočtem&amp;RStrana &amp;P (celkem 291)</oddFooter>
  </headerFooter>
  <rowBreaks count="3" manualBreakCount="3">
    <brk id="55" max="7" man="1"/>
    <brk id="83" max="7" man="1"/>
    <brk id="1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Vítková Petra</cp:lastModifiedBy>
  <cp:lastPrinted>2024-05-21T09:20:10Z</cp:lastPrinted>
  <dcterms:created xsi:type="dcterms:W3CDTF">2003-04-14T15:02:19Z</dcterms:created>
  <dcterms:modified xsi:type="dcterms:W3CDTF">2024-05-27T12:40:17Z</dcterms:modified>
  <cp:category/>
  <cp:version/>
  <cp:contentType/>
  <cp:contentStatus/>
</cp:coreProperties>
</file>